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Page de garde" sheetId="1" r:id="rId4"/>
    <sheet name="DPGF" sheetId="2" r:id="rId5"/>
    <sheet name="Paramètres" sheetId="3" r:id="rId6"/>
    <sheet name="Version" sheetId="4" r:id="rId7"/>
    <sheet name="Coordonnées Entreprise" sheetId="5" r:id="rId8"/>
    <sheet name="Prestations supplémentaires" sheetId="6" r:id="rId9"/>
  </sheets>
</workbook>
</file>

<file path=xl/sharedStrings.xml><?xml version="1.0" encoding="utf-8"?>
<sst xmlns="http://schemas.openxmlformats.org/spreadsheetml/2006/main" uniqueCount="297">
  <si>
    <r>
      <rPr>
        <sz val="14"/>
        <color indexed="8"/>
        <rFont val="Arial"/>
      </rPr>
      <t xml:space="preserve">Réalisation du clos couvert 
</t>
    </r>
    <r>
      <rPr>
        <sz val="14"/>
        <color indexed="8"/>
        <rFont val="Arial"/>
      </rPr>
      <t>Bâtiment SAINT LOUIS - Site Anciennes Papeteries du Souche à ANOULD (88)</t>
    </r>
  </si>
  <si>
    <t>MAITRE D'OUVRAGE
Établissement Public Foncier de Grand Est
Rue Robert Blum
BP 245
54701 PONT-À-MOUSSON CEDEX</t>
  </si>
  <si>
    <r>
      <rPr>
        <b val="1"/>
        <sz val="14"/>
        <color indexed="8"/>
        <rFont val="Arial"/>
      </rPr>
      <t>Lot n°01</t>
    </r>
  </si>
  <si>
    <r>
      <rPr>
        <b val="1"/>
        <sz val="14"/>
        <color indexed="8"/>
        <rFont val="Arial"/>
      </rPr>
      <t xml:space="preserve">CHARPENTE METALLIQUE / COUVERTURE </t>
    </r>
  </si>
  <si>
    <r>
      <rPr>
        <sz val="14"/>
        <color indexed="8"/>
        <rFont val="Arial"/>
      </rPr>
      <t>DPGF</t>
    </r>
  </si>
  <si>
    <t>ARCHITECTE : 
    GROUPEMENT HEINRICH VON SPONECK &amp; ALBERT ABUT ARCHITECTURE
    9 rue Legraverend
    75012 PARIS
    Tél : 03 43 42 31 44</t>
  </si>
  <si>
    <t>Dossier</t>
  </si>
  <si>
    <r>
      <rPr>
        <sz val="10"/>
        <color indexed="8"/>
        <rFont val="Arial"/>
      </rPr>
      <t>88.1227</t>
    </r>
  </si>
  <si>
    <t>Date</t>
  </si>
  <si>
    <r>
      <rPr>
        <sz val="10"/>
        <color indexed="8"/>
        <rFont val="Arial"/>
      </rPr>
      <t>20/02/2024</t>
    </r>
  </si>
  <si>
    <t>Phase</t>
  </si>
  <si>
    <r>
      <rPr>
        <sz val="10"/>
        <color indexed="8"/>
        <rFont val="Arial"/>
      </rPr>
      <t xml:space="preserve">DCE Provisoire </t>
    </r>
  </si>
  <si>
    <t>Indice</t>
  </si>
  <si>
    <r>
      <rPr>
        <sz val="10"/>
        <color indexed="8"/>
        <rFont val="Arial"/>
      </rPr>
      <t>A</t>
    </r>
  </si>
  <si>
    <t>NIV</t>
  </si>
  <si>
    <t>CODE</t>
  </si>
  <si>
    <t>TITRE1</t>
  </si>
  <si>
    <t>M1</t>
  </si>
  <si>
    <t>M2</t>
  </si>
  <si>
    <t>U</t>
  </si>
  <si>
    <t>QTE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</si>
  <si>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</si>
  <si>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</si>
  <si>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</si>
  <si>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</si>
  <si>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</si>
  <si>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</si>
  <si>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</si>
  <si>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</si>
  <si>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</si>
  <si>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</si>
  <si>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</si>
  <si>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</si>
  <si>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P.U. HT</t>
  </si>
  <si>
    <t>P.T. HT</t>
  </si>
  <si>
    <t xml:space="preserve"> Variante /
 PSE</t>
  </si>
  <si>
    <t>Numéro
 PSE</t>
  </si>
  <si>
    <t>Taux TVA</t>
  </si>
  <si>
    <t>Marque</t>
  </si>
  <si>
    <t>Référence</t>
  </si>
  <si>
    <t>Commentaire</t>
  </si>
  <si>
    <t>Localisation</t>
  </si>
  <si>
    <t>Lot n°01</t>
  </si>
  <si>
    <t xml:space="preserve">CHARPENTE METALLIQUE / COUVERTURE </t>
  </si>
  <si>
    <t>3.&amp;</t>
  </si>
  <si>
    <t xml:space="preserve">DESCRIPTION DES OUVRAGES </t>
  </si>
  <si>
    <t>3.T</t>
  </si>
  <si>
    <t>5.1</t>
  </si>
  <si>
    <t xml:space="preserve">DISPOSITIFS DE SECURITE </t>
  </si>
  <si>
    <t>5.1.1</t>
  </si>
  <si>
    <t>Dispositifs de sécurité</t>
  </si>
  <si>
    <t>FT</t>
  </si>
  <si>
    <t>9.T</t>
  </si>
  <si>
    <t>9.UMOD</t>
  </si>
  <si>
    <t>Mode de métré : à forfait</t>
  </si>
  <si>
    <t>9.L</t>
  </si>
  <si>
    <t xml:space="preserve">Localisation : l'ensemble du bâtiment SAINT LOUIS, pour la durée des interventions 
</t>
  </si>
  <si>
    <t>9.&amp;</t>
  </si>
  <si>
    <t>4.&amp;</t>
  </si>
  <si>
    <t>5.2</t>
  </si>
  <si>
    <t>CHARPENTE METALLIQUE</t>
  </si>
  <si>
    <t>5.2.1</t>
  </si>
  <si>
    <r>
      <rPr>
        <b val="1"/>
        <sz val="8"/>
        <color indexed="8"/>
        <rFont val="Arial"/>
      </rPr>
      <t xml:space="preserve">Sciage charpente métallique existante - Ajouter précisions HVS_AAA / CS2L </t>
    </r>
  </si>
  <si>
    <t xml:space="preserve">Mode de métré : au forfait </t>
  </si>
  <si>
    <t xml:space="preserve">Localisation : sur les façades Est et Ouest - Charpente Bâtiment SAINT LOUIS 
</t>
  </si>
  <si>
    <t>5.2.2</t>
  </si>
  <si>
    <t xml:space="preserve">Reprise charpente métallique existante </t>
  </si>
  <si>
    <t>5.2.3</t>
  </si>
  <si>
    <t xml:space="preserve">Révision charpente métallique existante </t>
  </si>
  <si>
    <t xml:space="preserve">Localisation : Charpente Bâtiment SAINT LOUIS 
</t>
  </si>
  <si>
    <t>5.2.4</t>
  </si>
  <si>
    <t>Pièces complémentaires sur charpente existante  toiture</t>
  </si>
  <si>
    <t>9.M.Z</t>
  </si>
  <si>
    <t>5.2.5</t>
  </si>
  <si>
    <t xml:space="preserve">Passerelle technique métallique </t>
  </si>
  <si>
    <t>Mode de métré : au forfait tout confondu</t>
  </si>
  <si>
    <t xml:space="preserve">Localisation : Passerelle d'accès aux toiture en façade OUEST du bâtiment SAINT LOUIS y compris retours (largeur 650 mm) en pignons NORD et SUD
plan HVS AAA - élévation façade OUEST - Détail 349 
</t>
  </si>
  <si>
    <t>5.3</t>
  </si>
  <si>
    <t>PANNEAUX CIMENT - ISOLATION PROJETEE</t>
  </si>
  <si>
    <t>5.3.1</t>
  </si>
  <si>
    <t xml:space="preserve">Chéneaux en panneaux de ciment - supports d'étanchéité </t>
  </si>
  <si>
    <t>Mode de métré : au m²</t>
  </si>
  <si>
    <t xml:space="preserve">Localisation : Charpente Bâtiment SAINT LOUIS - Selon plan HVS AAA  et détail 342 
</t>
  </si>
  <si>
    <t>5.3.2</t>
  </si>
  <si>
    <t xml:space="preserve">Acrotères en panneaux de ciment </t>
  </si>
  <si>
    <t xml:space="preserve">Localisation : Charpente Bâtiment SAINT LOUIS - Selon plan et détails HVS AAA et détail 340 / 344
</t>
  </si>
  <si>
    <t>5.3.3</t>
  </si>
  <si>
    <t>Flocage isolant en laine minérale</t>
  </si>
  <si>
    <t xml:space="preserve">Mode de métré : à forfait pour l'ensemble </t>
  </si>
  <si>
    <t xml:space="preserve">Localisation : En faîtage, noues, acrotères NORD et SUD suivant carnet de plans HVS AAA et Détails 340 / 341 / 342 / 344
</t>
  </si>
  <si>
    <t>5.3.4</t>
  </si>
  <si>
    <t xml:space="preserve">Habillage en panneaux ciment </t>
  </si>
  <si>
    <t xml:space="preserve">Localisation : 
En faîtage, noues, acrotères NORD et SUD suivant carnet de plans HVS AAA et Détails 340 / 341 / 342 / 344
En débord de toiture suivant plans HVS AAA 
</t>
  </si>
  <si>
    <t>5.4</t>
  </si>
  <si>
    <t>COUVERTURE SECHE EN PANNEAUX SANDWICH - ETANCHEITE</t>
  </si>
  <si>
    <t>5.4.1</t>
  </si>
  <si>
    <t>Couvertures sèches en panneaux sandwich</t>
  </si>
  <si>
    <t xml:space="preserve">Mode de métré : au m² tout confondu </t>
  </si>
  <si>
    <t>Localisation : l'ensemble des versants Sud des sheds  suivant plan HVS AAA</t>
  </si>
  <si>
    <t>5.4.2</t>
  </si>
  <si>
    <t>Closoirs crantés</t>
  </si>
  <si>
    <t>ML</t>
  </si>
  <si>
    <t>Mode de métré : au ml</t>
  </si>
  <si>
    <t xml:space="preserve">Localisation : l'ensemble des égouts des couvertures sèches en panneaux sandwich 
</t>
  </si>
  <si>
    <t>5.4.3</t>
  </si>
  <si>
    <t xml:space="preserve">Bandes de rives </t>
  </si>
  <si>
    <t>Mode de métré : au ml (tous développements confondus)</t>
  </si>
  <si>
    <t xml:space="preserve">Localisation : l'ensemble des rives des couvertures sèches et des vitrages profilés U suivant plan et détails HVS AAA 
</t>
  </si>
  <si>
    <t>5.4.4</t>
  </si>
  <si>
    <t xml:space="preserve">Faîtages simples crantés </t>
  </si>
  <si>
    <t xml:space="preserve">Localisation : faîtages  de tous les sheds suivant plan et détails HVS AAA 
</t>
  </si>
  <si>
    <t>5.4.5</t>
  </si>
  <si>
    <t>Couvertines d'acrotères</t>
  </si>
  <si>
    <t xml:space="preserve">Localisation : couvertines sur acrotères pignons files 00 et 22
</t>
  </si>
  <si>
    <t>5.4.6</t>
  </si>
  <si>
    <t xml:space="preserve">Boîtes à eau </t>
  </si>
  <si>
    <t>8.T</t>
  </si>
  <si>
    <t>8.UMOD</t>
  </si>
  <si>
    <t xml:space="preserve">Mode de métré : à l'unité tout confondu 
</t>
  </si>
  <si>
    <t>5.4.6.1</t>
  </si>
  <si>
    <t>boites à eau en partie courante files 02; 04; 06; 08; 10; 12; 14; 16; 18; 20</t>
  </si>
  <si>
    <t>5.4.6.2</t>
  </si>
  <si>
    <t>boîtes à eau en pignon file 00</t>
  </si>
  <si>
    <t>5.4.6.3</t>
  </si>
  <si>
    <t>boîtes à eau en file 22</t>
  </si>
  <si>
    <t>8.&amp;</t>
  </si>
  <si>
    <t>5.4.7</t>
  </si>
  <si>
    <t xml:space="preserve">Complexe d’étanchéité dans chéneaux </t>
  </si>
  <si>
    <t xml:space="preserve">Mode de métré : à l'unité de chéneau (gouttière)  tout confondu 
</t>
  </si>
  <si>
    <t>5.4.7.1</t>
  </si>
  <si>
    <t>Chéneau en partie courante files 02; 04; 06; 08; 10; 12; 14; 16; 18; 20</t>
  </si>
  <si>
    <t>5.4.7.2</t>
  </si>
  <si>
    <t>Chéneau en pignon file 00</t>
  </si>
  <si>
    <t>5.4.7.3</t>
  </si>
  <si>
    <t>Chéneau  en file 22</t>
  </si>
  <si>
    <t>5.4.8</t>
  </si>
  <si>
    <t xml:space="preserve">Exutoire à fumée de  1,00 x 1,00 mini </t>
  </si>
  <si>
    <t>Mode de métré : à l'unité</t>
  </si>
  <si>
    <t xml:space="preserve">Localisation : à chaque travée de shed
</t>
  </si>
  <si>
    <t>5.4.9</t>
  </si>
  <si>
    <t>Asservissement des exutoires</t>
  </si>
  <si>
    <t xml:space="preserve">Mode de métré : au forfait pour l'ensemble du bâtiment SAINT LOUIS  </t>
  </si>
  <si>
    <t xml:space="preserve">Localisation : pour chaque zone de cantonnements - Suivant plan HVS AAA et détails 
</t>
  </si>
  <si>
    <t>5.4.10</t>
  </si>
  <si>
    <t>Lanterneau  1,00 x 1,00 - accès en toiture</t>
  </si>
  <si>
    <t xml:space="preserve">Localisation : accès à la toiture depuis l'étage entre les files 19 et 20 - Suivant plan HVS AAA et détails 
</t>
  </si>
  <si>
    <t>5.4.11</t>
  </si>
  <si>
    <t xml:space="preserve">Émergences en toiture </t>
  </si>
  <si>
    <t>6.T</t>
  </si>
  <si>
    <t>6.UMOD</t>
  </si>
  <si>
    <t xml:space="preserve">Mode de métré : à l'unité
</t>
  </si>
  <si>
    <t>5.4.11.1</t>
  </si>
  <si>
    <t>Ø 600</t>
  </si>
  <si>
    <t xml:space="preserve">Localisation : à définir suivant plan aménagement intérieur - Cheminée chaufferie 
</t>
  </si>
  <si>
    <t>5.4.11.2</t>
  </si>
  <si>
    <t>550 x 550</t>
  </si>
  <si>
    <t xml:space="preserve">Localisation : à définir suivant plan aménagement intérieur - Rejet d'air simulateur 
</t>
  </si>
  <si>
    <t>5.4.11.3</t>
  </si>
  <si>
    <t>850 x 850</t>
  </si>
  <si>
    <t xml:space="preserve">Localisation : à définir suivant plan aménagement intérieur - Rejet d'air ventilation 
</t>
  </si>
  <si>
    <t>5.4.11.4</t>
  </si>
  <si>
    <t xml:space="preserve">900 x 900 </t>
  </si>
  <si>
    <t xml:space="preserve">Localisation : à définir suivant plan aménagement intérieur - Air neuf ventilation 
</t>
  </si>
  <si>
    <t>5.4.11.5</t>
  </si>
  <si>
    <t xml:space="preserve">2000 x 1600 </t>
  </si>
  <si>
    <t xml:space="preserve">Localisation : à définir suivant plan aménagement intérieur - Rejet d'air stand et air neuf 
</t>
  </si>
  <si>
    <t>6.&amp;</t>
  </si>
  <si>
    <t>5.5</t>
  </si>
  <si>
    <t>CHASSIS - PROFILES EN VERRE</t>
  </si>
  <si>
    <t>5.5.1</t>
  </si>
  <si>
    <t xml:space="preserve">Vitrages en panneaux de verre translucides en U   </t>
  </si>
  <si>
    <t xml:space="preserve">Localisation : Châssis des SHEDS - Remplissage selon plan toiture HVA AAA 
</t>
  </si>
  <si>
    <t>5.6</t>
  </si>
  <si>
    <t>AUVENT D'ENTREE - VITRAGE SUSPENDU</t>
  </si>
  <si>
    <t>5.6.1</t>
  </si>
  <si>
    <t xml:space="preserve">Structure métallique </t>
  </si>
  <si>
    <t xml:space="preserve">Localisation : en façade principale - suivant plans PRO 
</t>
  </si>
  <si>
    <t>5.6.2</t>
  </si>
  <si>
    <t xml:space="preserve">Couverture en verre de l'auvent </t>
  </si>
  <si>
    <t>Mode de métré : au forfait</t>
  </si>
  <si>
    <t xml:space="preserve">Localisation : en façade principale - suivant plans HVS AAA et Détail 351
</t>
  </si>
  <si>
    <t>5.6.3</t>
  </si>
  <si>
    <t xml:space="preserve">Éclairage du auvent </t>
  </si>
  <si>
    <t xml:space="preserve">Localisation : auvent situé en façade principale - suivant plans HVS AAA et Détail L-2
</t>
  </si>
  <si>
    <t xml:space="preserve">BARDAGE RAPPORTE - PANNEAUX CIMENT </t>
  </si>
  <si>
    <t>5.7.01</t>
  </si>
  <si>
    <t xml:space="preserve">Bardage en fibres de ciment </t>
  </si>
  <si>
    <t xml:space="preserve">Mode de métré : au m² </t>
  </si>
  <si>
    <t xml:space="preserve">Localisation : suivant les plans HVS AAA - Façades NORD - OUEST et EST 
</t>
  </si>
  <si>
    <t>5.7.02</t>
  </si>
  <si>
    <t>Plus-value pour lettrage engravé/moulé en lieu et place des impressions prévues ci-avant  (PSE 2 : PSE 02 - Lettrage en façade)</t>
  </si>
  <si>
    <t xml:space="preserve">Localisation : Plus-value sur l'article précédent pour signalétique hormis porte chaufferie - suivant les plans HVS AAA - Façades NORD - OUEST et EST 
</t>
  </si>
  <si>
    <t>5.7.03</t>
  </si>
  <si>
    <t>Grilles ventilation VS</t>
  </si>
  <si>
    <t xml:space="preserve">Localisation : suivant plans </t>
  </si>
  <si>
    <t>5.7.3.1</t>
  </si>
  <si>
    <t>Grille  900 x 200</t>
  </si>
  <si>
    <t>5.7.3.2</t>
  </si>
  <si>
    <t>Grille  400 x 200</t>
  </si>
  <si>
    <t xml:space="preserve">VARIANTE OBLIGATOIRE </t>
  </si>
  <si>
    <t>5.8.01</t>
  </si>
  <si>
    <t xml:space="preserve">Suppression du poste 6.7.1 - Bardage en fibres ciment </t>
  </si>
  <si>
    <t>5.8.02</t>
  </si>
  <si>
    <t xml:space="preserve">Enduit de finition à la chaux sur maçonneries et bétons anciens </t>
  </si>
  <si>
    <t xml:space="preserve">RECAPITULATIF
Lot n°01 CHARPENTE METALLIQUE / COUVERTURE </t>
  </si>
  <si>
    <t>RECAPITULATIF DES CHAPITRES</t>
  </si>
  <si>
    <t>5 - DESCRIPTION DES OUVRAGES</t>
  </si>
  <si>
    <t>- 5.1 - DISPOSITIFS DE SECURITE</t>
  </si>
  <si>
    <t>- 5.2 - CHARPENTE METALLIQUE</t>
  </si>
  <si>
    <t>- 5.3 - PANNEAUX CIMENT - ISOLATION PROJETEE</t>
  </si>
  <si>
    <t>- 5.4 - COUVERTURE SECHE EN PANNEAUX SANDWICH - ETANCHEITE</t>
  </si>
  <si>
    <t>- 5.5 - CHASSIS - PROFILES EN VERRE</t>
  </si>
  <si>
    <t>- 5.6 - AUVENT D'ENTREE - VITRAGE SUSPENDU</t>
  </si>
  <si>
    <t>- 5.7 - BARDAGE RAPPORTE - PANNEAUX CIMENT</t>
  </si>
  <si>
    <t xml:space="preserve">Total du lot CHARPENTE METALLIQUE / COUVERTURE </t>
  </si>
  <si>
    <t>Total H.T. :</t>
  </si>
  <si>
    <t>Total T.V.A. (0%) :</t>
  </si>
  <si>
    <t>Total T.T.C. :</t>
  </si>
  <si>
    <t xml:space="preserve">Soit en toutes lettres TTC : </t>
  </si>
  <si>
    <r>
      <rPr>
        <sz val="8"/>
        <color indexed="8"/>
        <rFont val="Arial"/>
      </rPr>
      <t xml:space="preserve">Zéro euro </t>
    </r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</si>
  <si>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</si>
  <si>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</si>
  <si>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</si>
  <si>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</si>
  <si>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 xml:space="preserve">Zéro euro </t>
  </si>
  <si>
    <t>1.</t>
  </si>
  <si>
    <t>Titre du document :</t>
  </si>
  <si>
    <t>DPGF</t>
  </si>
  <si>
    <t>2.</t>
  </si>
  <si>
    <t>Titre du dossier :</t>
  </si>
  <si>
    <t>Réalisation du clos couvert 
Bâtiment SAINT LOUIS - Site Anciennes Papeteries du Souche à ANOULD (88)</t>
  </si>
  <si>
    <t>3.</t>
  </si>
  <si>
    <t>Code du dossier</t>
  </si>
  <si>
    <t>88.1227</t>
  </si>
  <si>
    <t>4.</t>
  </si>
  <si>
    <t>Code du lot / des lots :</t>
  </si>
  <si>
    <t>5.</t>
  </si>
  <si>
    <t>Titre du lot / des lots :</t>
  </si>
  <si>
    <t>6.</t>
  </si>
  <si>
    <t>Date de valeur du lot / des lots :</t>
  </si>
  <si>
    <t>20/02/2024</t>
  </si>
  <si>
    <t>7.</t>
  </si>
  <si>
    <t>Phase :</t>
  </si>
  <si>
    <t xml:space="preserve">DCE Provisoire </t>
  </si>
  <si>
    <t>8.</t>
  </si>
  <si>
    <t>Indice :</t>
  </si>
  <si>
    <t>A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</si>
  <si>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</si>
  <si>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</si>
  <si>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</si>
  <si>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</si>
  <si>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10.</t>
  </si>
  <si>
    <t>Rue du dossier</t>
  </si>
  <si>
    <t xml:space="preserve">rue des Papeteries </t>
  </si>
  <si>
    <t>11.</t>
  </si>
  <si>
    <t>Code postal et ville du dossier</t>
  </si>
  <si>
    <t>88650 ANOULD</t>
  </si>
  <si>
    <t>12.</t>
  </si>
  <si>
    <t>Parcelle du dossier</t>
  </si>
  <si>
    <t xml:space="preserve">zéro </t>
  </si>
  <si>
    <t xml:space="preserve">euro </t>
  </si>
  <si>
    <t xml:space="preserve"> </t>
  </si>
  <si>
    <t xml:space="preserve">cents </t>
  </si>
  <si>
    <r>
      <rPr>
        <sz val="8"/>
        <color indexed="8"/>
        <rFont val="Arial"/>
      </rPr>
      <t xml:space="preserve">zéro euro </t>
    </r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</si>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</sst>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0" formatCode="General"/>
    <numFmt numFmtId="59" formatCode="d.m"/>
    <numFmt numFmtId="60" formatCode="d.m.yy"/>
    <numFmt numFmtId="61" formatCode="#,##0.000"/>
    <numFmt numFmtId="62" formatCode="#,##0.00&quot; &quot;[$€-2];&quot;-&quot;#,##0.00&quot; &quot;[$€-2]"/>
    <numFmt numFmtId="63" formatCode="00000"/>
    <numFmt numFmtId="64" formatCode="##&quot; &quot;##&quot; &quot;##&quot; &quot;##&quot; &quot;#0"/>
  </numFmts>
  <fonts count="19">
    <font>
      <sz val="11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sz val="8"/>
      <color indexed="8"/>
      <name val="Arial"/>
    </font>
    <font>
      <sz val="14"/>
      <color indexed="8"/>
      <name val="Arial"/>
    </font>
    <font>
      <b val="1"/>
      <sz val="9"/>
      <color indexed="8"/>
      <name val="Arial"/>
    </font>
    <font>
      <b val="1"/>
      <sz val="14"/>
      <color indexed="8"/>
      <name val="Arial"/>
    </font>
    <font>
      <sz val="7"/>
      <color indexed="8"/>
      <name val="Arial"/>
    </font>
    <font>
      <sz val="10"/>
      <color indexed="8"/>
      <name val="Arial"/>
    </font>
    <font>
      <b val="1"/>
      <u val="single"/>
      <sz val="12"/>
      <color indexed="8"/>
      <name val="Arial"/>
    </font>
    <font>
      <b val="1"/>
      <sz val="11"/>
      <color indexed="8"/>
      <name val="Arial"/>
    </font>
    <font>
      <sz val="6"/>
      <color indexed="8"/>
      <name val="Arial"/>
    </font>
    <font>
      <b val="1"/>
      <sz val="8"/>
      <color indexed="8"/>
      <name val="Arial"/>
    </font>
    <font>
      <i val="1"/>
      <sz val="8"/>
      <color indexed="8"/>
      <name val="Arial"/>
    </font>
    <font>
      <u val="single"/>
      <sz val="10"/>
      <color indexed="8"/>
      <name val="Arial"/>
    </font>
    <font>
      <b val="1"/>
      <sz val="12"/>
      <color indexed="8"/>
      <name val="Arial"/>
    </font>
    <font>
      <sz val="11"/>
      <color indexed="8"/>
      <name val="Arial"/>
    </font>
    <font>
      <b val="1"/>
      <sz val="10"/>
      <color indexed="8"/>
      <name val="Arial"/>
    </font>
    <font>
      <sz val="9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</fills>
  <borders count="83">
    <border>
      <left/>
      <right/>
      <top/>
      <bottom/>
      <diagonal/>
    </border>
    <border>
      <left style="thin">
        <color indexed="9"/>
      </left>
      <right style="thin">
        <color indexed="8"/>
      </right>
      <top style="thin">
        <color indexed="9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9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8"/>
      </bottom>
      <diagonal/>
    </border>
    <border>
      <left/>
      <right/>
      <top style="thin">
        <color indexed="9"/>
      </top>
      <bottom style="thin">
        <color indexed="8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9"/>
      </left>
      <right/>
      <top style="thin">
        <color indexed="8"/>
      </top>
      <bottom style="thin">
        <color indexed="8"/>
      </bottom>
      <diagonal/>
    </border>
    <border>
      <left style="thin">
        <color indexed="9"/>
      </left>
      <right/>
      <top style="thin">
        <color indexed="8"/>
      </top>
      <bottom/>
      <diagonal/>
    </border>
    <border>
      <left/>
      <right/>
      <top/>
      <bottom>
        <color indexed="8"/>
      </bottom>
      <diagonal/>
    </border>
    <border>
      <left/>
      <right>
        <color indexed="8"/>
      </right>
      <top/>
      <bottom>
        <color indexed="8"/>
      </bottom>
      <diagonal/>
    </border>
    <border>
      <left>
        <color indexed="8"/>
      </left>
      <right/>
      <top>
        <color indexed="8"/>
      </top>
      <bottom>
        <color indexed="8"/>
      </bottom>
      <diagonal/>
    </border>
    <border>
      <left/>
      <right/>
      <top>
        <color indexed="8"/>
      </top>
      <bottom>
        <color indexed="8"/>
      </bottom>
      <diagonal/>
    </border>
    <border>
      <left/>
      <right>
        <color indexed="8"/>
      </right>
      <top>
        <color indexed="8"/>
      </top>
      <bottom>
        <color indexed="8"/>
      </bottom>
      <diagonal/>
    </border>
    <border>
      <left>
        <color indexed="8"/>
      </left>
      <right>
        <color indexed="8"/>
      </right>
      <top/>
      <bottom/>
      <diagonal/>
    </border>
    <border>
      <left>
        <color indexed="8"/>
      </left>
      <right/>
      <top/>
      <bottom/>
      <diagonal/>
    </border>
    <border>
      <left/>
      <right/>
      <top>
        <color indexed="8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medium">
        <color indexed="8"/>
      </right>
      <top/>
      <bottom style="thin">
        <color indexed="9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9"/>
      </bottom>
      <diagonal/>
    </border>
    <border>
      <left style="medium">
        <color indexed="8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/>
      <bottom style="thick">
        <color indexed="8"/>
      </bottom>
      <diagonal/>
    </border>
    <border>
      <left/>
      <right style="thin">
        <color indexed="9"/>
      </right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 style="thin">
        <color indexed="9"/>
      </right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/>
      <diagonal/>
    </border>
    <border>
      <left/>
      <right style="thin">
        <color indexed="9"/>
      </right>
      <top style="thick">
        <color indexed="8"/>
      </top>
      <bottom/>
      <diagonal/>
    </border>
    <border>
      <left/>
      <right style="thick">
        <color indexed="8"/>
      </right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8"/>
      </bottom>
      <diagonal/>
    </border>
    <border>
      <left style="thin">
        <color indexed="9"/>
      </left>
      <right style="thick">
        <color indexed="8"/>
      </right>
      <top/>
      <bottom/>
      <diagonal/>
    </border>
    <border>
      <left/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ck">
        <color indexed="8"/>
      </right>
      <top/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23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borderId="1" applyNumberFormat="0" applyFont="1" applyFill="0" applyBorder="1" applyAlignment="1" applyProtection="0">
      <alignment vertical="bottom"/>
    </xf>
    <xf numFmtId="0" fontId="3" fillId="2" borderId="2" applyNumberFormat="0" applyFont="1" applyFill="1" applyBorder="1" applyAlignment="1" applyProtection="0">
      <alignment vertical="top" wrapText="1"/>
    </xf>
    <xf numFmtId="0" fontId="3" fillId="2" borderId="3" applyNumberFormat="0" applyFont="1" applyFill="1" applyBorder="1" applyAlignment="1" applyProtection="0">
      <alignment vertical="top" wrapText="1"/>
    </xf>
    <xf numFmtId="0" fontId="3" fillId="3" borderId="3" applyNumberFormat="0" applyFont="1" applyFill="1" applyBorder="1" applyAlignment="1" applyProtection="0">
      <alignment vertical="top" wrapText="1"/>
    </xf>
    <xf numFmtId="0" fontId="3" fillId="3" borderId="4" applyNumberFormat="0" applyFont="1" applyFill="1" applyBorder="1" applyAlignment="1" applyProtection="0">
      <alignment vertical="top" wrapText="1"/>
    </xf>
    <xf numFmtId="0" fontId="0" borderId="5" applyNumberFormat="0" applyFont="1" applyFill="0" applyBorder="1" applyAlignment="1" applyProtection="0">
      <alignment vertical="bottom"/>
    </xf>
    <xf numFmtId="0" fontId="3" fillId="2" borderId="6" applyNumberFormat="0" applyFont="1" applyFill="1" applyBorder="1" applyAlignment="1" applyProtection="0">
      <alignment vertical="top" wrapText="1"/>
    </xf>
    <xf numFmtId="0" fontId="3" fillId="2" borderId="7" applyNumberFormat="0" applyFont="1" applyFill="1" applyBorder="1" applyAlignment="1" applyProtection="0">
      <alignment vertical="top" wrapText="1"/>
    </xf>
    <xf numFmtId="0" fontId="3" fillId="3" borderId="7" applyNumberFormat="0" applyFont="1" applyFill="1" applyBorder="1" applyAlignment="1" applyProtection="0">
      <alignment vertical="top" wrapText="1"/>
    </xf>
    <xf numFmtId="0" fontId="3" fillId="3" borderId="8" applyNumberFormat="0" applyFont="1" applyFill="1" applyBorder="1" applyAlignment="1" applyProtection="0">
      <alignment vertical="top" wrapText="1"/>
    </xf>
    <xf numFmtId="49" fontId="4" fillId="3" borderId="7" applyNumberFormat="1" applyFont="1" applyFill="1" applyBorder="1" applyAlignment="1" applyProtection="0">
      <alignment horizontal="center" vertical="center" wrapText="1"/>
    </xf>
    <xf numFmtId="0" fontId="4" fillId="3" borderId="7" applyNumberFormat="0" applyFont="1" applyFill="1" applyBorder="1" applyAlignment="1" applyProtection="0">
      <alignment horizontal="center" vertical="center" wrapText="1"/>
    </xf>
    <xf numFmtId="49" fontId="5" fillId="3" borderId="7" applyNumberFormat="1" applyFont="1" applyFill="1" applyBorder="1" applyAlignment="1" applyProtection="0">
      <alignment horizontal="left" vertical="top" wrapText="1"/>
    </xf>
    <xf numFmtId="49" fontId="6" fillId="3" borderId="7" applyNumberFormat="1" applyFont="1" applyFill="1" applyBorder="1" applyAlignment="1" applyProtection="0">
      <alignment horizontal="center" vertical="center" wrapText="1"/>
    </xf>
    <xf numFmtId="0" fontId="6" fillId="3" borderId="7" applyNumberFormat="0" applyFont="1" applyFill="1" applyBorder="1" applyAlignment="1" applyProtection="0">
      <alignment horizontal="center" vertical="center" wrapText="1"/>
    </xf>
    <xf numFmtId="0" fontId="6" fillId="3" borderId="9" applyNumberFormat="0" applyFont="1" applyFill="1" applyBorder="1" applyAlignment="1" applyProtection="0">
      <alignment horizontal="center" vertical="center" wrapText="1"/>
    </xf>
    <xf numFmtId="49" fontId="4" fillId="3" borderId="2" applyNumberFormat="1" applyFont="1" applyFill="1" applyBorder="1" applyAlignment="1" applyProtection="0">
      <alignment horizontal="center" vertical="center" wrapText="1"/>
    </xf>
    <xf numFmtId="0" fontId="4" fillId="3" borderId="3" applyNumberFormat="0" applyFont="1" applyFill="1" applyBorder="1" applyAlignment="1" applyProtection="0">
      <alignment horizontal="center" vertical="center" wrapText="1"/>
    </xf>
    <xf numFmtId="0" fontId="4" fillId="3" borderId="4" applyNumberFormat="0" applyFont="1" applyFill="1" applyBorder="1" applyAlignment="1" applyProtection="0">
      <alignment horizontal="center" vertical="center" wrapText="1"/>
    </xf>
    <xf numFmtId="0" fontId="3" fillId="3" borderId="10" applyNumberFormat="0" applyFont="1" applyFill="1" applyBorder="1" applyAlignment="1" applyProtection="0">
      <alignment vertical="top" wrapText="1"/>
    </xf>
    <xf numFmtId="0" fontId="4" fillId="3" borderId="6" applyNumberFormat="0" applyFont="1" applyFill="1" applyBorder="1" applyAlignment="1" applyProtection="0">
      <alignment horizontal="center" vertical="center" wrapText="1"/>
    </xf>
    <xf numFmtId="0" fontId="4" fillId="3" borderId="8" applyNumberFormat="0" applyFont="1" applyFill="1" applyBorder="1" applyAlignment="1" applyProtection="0">
      <alignment horizontal="center" vertical="center" wrapText="1"/>
    </xf>
    <xf numFmtId="0" fontId="4" fillId="3" borderId="11" applyNumberFormat="0" applyFont="1" applyFill="1" applyBorder="1" applyAlignment="1" applyProtection="0">
      <alignment horizontal="center" vertical="center" wrapText="1"/>
    </xf>
    <xf numFmtId="0" fontId="4" fillId="3" borderId="9" applyNumberFormat="0" applyFont="1" applyFill="1" applyBorder="1" applyAlignment="1" applyProtection="0">
      <alignment horizontal="center" vertical="center" wrapText="1"/>
    </xf>
    <xf numFmtId="0" fontId="4" fillId="3" borderId="12" applyNumberFormat="0" applyFont="1" applyFill="1" applyBorder="1" applyAlignment="1" applyProtection="0">
      <alignment horizontal="center" vertical="center" wrapText="1"/>
    </xf>
    <xf numFmtId="0" fontId="3" fillId="3" borderId="13" applyNumberFormat="0" applyFont="1" applyFill="1" applyBorder="1" applyAlignment="1" applyProtection="0">
      <alignment vertical="top" wrapText="1"/>
    </xf>
    <xf numFmtId="49" fontId="7" fillId="2" borderId="7" applyNumberFormat="1" applyFont="1" applyFill="1" applyBorder="1" applyAlignment="1" applyProtection="0">
      <alignment vertical="top" wrapText="1"/>
    </xf>
    <xf numFmtId="49" fontId="8" fillId="3" borderId="14" applyNumberFormat="1" applyFont="1" applyFill="1" applyBorder="1" applyAlignment="1" applyProtection="0">
      <alignment horizontal="center" vertical="center" wrapText="1"/>
    </xf>
    <xf numFmtId="0" fontId="3" fillId="3" borderId="6" applyNumberFormat="0" applyFont="1" applyFill="1" applyBorder="1" applyAlignment="1" applyProtection="0">
      <alignment vertical="top" wrapText="1"/>
    </xf>
    <xf numFmtId="0" fontId="8" fillId="3" borderId="14" applyNumberFormat="0" applyFont="1" applyFill="1" applyBorder="1" applyAlignment="1" applyProtection="0">
      <alignment horizontal="center" vertical="center" wrapText="1"/>
    </xf>
    <xf numFmtId="0" fontId="0" borderId="15" applyNumberFormat="0" applyFont="1" applyFill="0" applyBorder="1" applyAlignment="1" applyProtection="0">
      <alignment vertical="bottom"/>
    </xf>
    <xf numFmtId="0" fontId="3" fillId="2" borderId="11" applyNumberFormat="0" applyFont="1" applyFill="1" applyBorder="1" applyAlignment="1" applyProtection="0">
      <alignment vertical="top" wrapText="1"/>
    </xf>
    <xf numFmtId="0" fontId="3" fillId="2" borderId="9" applyNumberFormat="0" applyFont="1" applyFill="1" applyBorder="1" applyAlignment="1" applyProtection="0">
      <alignment vertical="top" wrapText="1"/>
    </xf>
    <xf numFmtId="0" fontId="3" fillId="3" borderId="9" applyNumberFormat="0" applyFont="1" applyFill="1" applyBorder="1" applyAlignment="1" applyProtection="0">
      <alignment vertical="top" wrapText="1"/>
    </xf>
    <xf numFmtId="0" fontId="3" fillId="3" borderId="12" applyNumberFormat="0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bottom"/>
    </xf>
    <xf numFmtId="49" fontId="3" fillId="3" borderId="16" applyNumberFormat="1" applyFont="1" applyFill="1" applyBorder="1" applyAlignment="1" applyProtection="0">
      <alignment vertical="top" wrapText="1"/>
    </xf>
    <xf numFmtId="49" fontId="3" fillId="3" borderId="17" applyNumberFormat="1" applyFont="1" applyFill="1" applyBorder="1" applyAlignment="1" applyProtection="0">
      <alignment vertical="top" wrapText="1"/>
    </xf>
    <xf numFmtId="49" fontId="3" fillId="3" borderId="18" applyNumberFormat="1" applyFont="1" applyFill="1" applyBorder="1" applyAlignment="1" applyProtection="0">
      <alignment vertical="top" wrapText="1"/>
    </xf>
    <xf numFmtId="0" fontId="0" borderId="18" applyNumberFormat="0" applyFont="1" applyFill="0" applyBorder="1" applyAlignment="1" applyProtection="0">
      <alignment vertical="bottom"/>
    </xf>
    <xf numFmtId="0" fontId="0" borderId="19" applyNumberFormat="0" applyFont="1" applyFill="0" applyBorder="1" applyAlignment="1" applyProtection="0">
      <alignment vertical="bottom"/>
    </xf>
    <xf numFmtId="0" fontId="0" borderId="20" applyNumberFormat="0" applyFont="1" applyFill="0" applyBorder="1" applyAlignment="1" applyProtection="0">
      <alignment vertical="bottom"/>
    </xf>
    <xf numFmtId="0" fontId="0" borderId="21" applyNumberFormat="0" applyFont="1" applyFill="0" applyBorder="1" applyAlignment="1" applyProtection="0">
      <alignment vertical="bottom"/>
    </xf>
    <xf numFmtId="0" fontId="0" borderId="22" applyNumberFormat="0" applyFont="1" applyFill="0" applyBorder="1" applyAlignment="1" applyProtection="0">
      <alignment vertical="bottom"/>
    </xf>
    <xf numFmtId="0" fontId="0" borderId="23" applyNumberFormat="0" applyFont="1" applyFill="0" applyBorder="1" applyAlignment="1" applyProtection="0">
      <alignment vertical="bottom"/>
    </xf>
    <xf numFmtId="0" fontId="0" borderId="24" applyNumberFormat="0" applyFont="1" applyFill="0" applyBorder="1" applyAlignment="1" applyProtection="0">
      <alignment vertical="bottom"/>
    </xf>
    <xf numFmtId="49" fontId="3" fillId="3" borderId="10" applyNumberFormat="1" applyFont="1" applyFill="1" applyBorder="1" applyAlignment="1" applyProtection="0">
      <alignment vertical="top" wrapText="1"/>
    </xf>
    <xf numFmtId="49" fontId="3" fillId="3" borderId="14" applyNumberFormat="1" applyFont="1" applyFill="1" applyBorder="1" applyAlignment="1" applyProtection="0">
      <alignment horizontal="center" vertical="top" wrapText="1"/>
    </xf>
    <xf numFmtId="0" fontId="3" fillId="3" borderId="14" applyNumberFormat="0" applyFont="1" applyFill="1" applyBorder="1" applyAlignment="1" applyProtection="0">
      <alignment horizontal="center" vertical="top" wrapText="1"/>
    </xf>
    <xf numFmtId="0" fontId="0" borderId="6" applyNumberFormat="0" applyFont="1" applyFill="0" applyBorder="1" applyAlignment="1" applyProtection="0">
      <alignment vertical="bottom"/>
    </xf>
    <xf numFmtId="0" fontId="0" borderId="25" applyNumberFormat="0" applyFont="1" applyFill="0" applyBorder="1" applyAlignment="1" applyProtection="0">
      <alignment vertical="bottom"/>
    </xf>
    <xf numFmtId="0" fontId="3" fillId="3" borderId="10" applyNumberFormat="1" applyFont="1" applyFill="1" applyBorder="1" applyAlignment="1" applyProtection="0">
      <alignment vertical="top" wrapText="1"/>
    </xf>
    <xf numFmtId="49" fontId="9" fillId="3" borderId="26" applyNumberFormat="1" applyFont="1" applyFill="1" applyBorder="1" applyAlignment="1" applyProtection="0">
      <alignment vertical="top" wrapText="1"/>
    </xf>
    <xf numFmtId="49" fontId="9" fillId="3" borderId="2" applyNumberFormat="1" applyFont="1" applyFill="1" applyBorder="1" applyAlignment="1" applyProtection="0">
      <alignment vertical="top" wrapText="1"/>
    </xf>
    <xf numFmtId="0" fontId="9" fillId="3" borderId="3" applyNumberFormat="0" applyFont="1" applyFill="1" applyBorder="1" applyAlignment="1" applyProtection="0">
      <alignment vertical="top" wrapText="1"/>
    </xf>
    <xf numFmtId="0" fontId="9" fillId="3" borderId="4" applyNumberFormat="0" applyFont="1" applyFill="1" applyBorder="1" applyAlignment="1" applyProtection="0">
      <alignment vertical="top" wrapText="1"/>
    </xf>
    <xf numFmtId="0" fontId="9" fillId="3" borderId="26" applyNumberFormat="0" applyFont="1" applyFill="1" applyBorder="1" applyAlignment="1" applyProtection="0">
      <alignment vertical="top" wrapText="1"/>
    </xf>
    <xf numFmtId="0" fontId="3" fillId="3" borderId="26" applyNumberFormat="0" applyFont="1" applyFill="1" applyBorder="1" applyAlignment="1" applyProtection="0">
      <alignment vertical="top" wrapText="1"/>
    </xf>
    <xf numFmtId="0" fontId="0" borderId="26" applyNumberFormat="0" applyFont="1" applyFill="0" applyBorder="1" applyAlignment="1" applyProtection="0">
      <alignment vertical="bottom"/>
    </xf>
    <xf numFmtId="0" fontId="3" fillId="3" borderId="27" applyNumberFormat="1" applyFont="1" applyFill="1" applyBorder="1" applyAlignment="1" applyProtection="0">
      <alignment vertical="top" wrapText="1"/>
    </xf>
    <xf numFmtId="0" fontId="0" borderId="28" applyNumberFormat="0" applyFont="1" applyFill="0" applyBorder="1" applyAlignment="1" applyProtection="0">
      <alignment vertical="bottom"/>
    </xf>
    <xf numFmtId="0" fontId="0" borderId="7" applyNumberFormat="0" applyFont="1" applyFill="0" applyBorder="1" applyAlignment="1" applyProtection="0">
      <alignment vertical="bottom"/>
    </xf>
    <xf numFmtId="49" fontId="3" fillId="3" borderId="27" applyNumberFormat="1" applyFont="1" applyFill="1" applyBorder="1" applyAlignment="1" applyProtection="0">
      <alignment vertical="top" wrapText="1"/>
    </xf>
    <xf numFmtId="0" fontId="7" fillId="3" borderId="10" applyNumberFormat="1" applyFont="1" applyFill="1" applyBorder="1" applyAlignment="1" applyProtection="0">
      <alignment vertical="top" wrapText="1"/>
    </xf>
    <xf numFmtId="49" fontId="9" fillId="3" borderId="6" applyNumberFormat="1" applyFont="1" applyFill="1" applyBorder="1" applyAlignment="1" applyProtection="0">
      <alignment vertical="top" wrapText="1"/>
    </xf>
    <xf numFmtId="0" fontId="9" fillId="3" borderId="7" applyNumberFormat="0" applyFont="1" applyFill="1" applyBorder="1" applyAlignment="1" applyProtection="0">
      <alignment vertical="top" wrapText="1"/>
    </xf>
    <xf numFmtId="0" fontId="9" fillId="3" borderId="8" applyNumberFormat="0" applyFont="1" applyFill="1" applyBorder="1" applyAlignment="1" applyProtection="0">
      <alignment vertical="top" wrapText="1"/>
    </xf>
    <xf numFmtId="0" fontId="9" fillId="3" borderId="10" applyNumberFormat="0" applyFont="1" applyFill="1" applyBorder="1" applyAlignment="1" applyProtection="0">
      <alignment vertical="top" wrapText="1"/>
    </xf>
    <xf numFmtId="0" fontId="0" borderId="10" applyNumberFormat="0" applyFont="1" applyFill="0" applyBorder="1" applyAlignment="1" applyProtection="0">
      <alignment vertical="bottom"/>
    </xf>
    <xf numFmtId="49" fontId="7" fillId="3" borderId="10" applyNumberFormat="1" applyFont="1" applyFill="1" applyBorder="1" applyAlignment="1" applyProtection="0">
      <alignment vertical="top" wrapText="1"/>
    </xf>
    <xf numFmtId="49" fontId="10" fillId="3" borderId="6" applyNumberFormat="1" applyFont="1" applyFill="1" applyBorder="1" applyAlignment="1" applyProtection="0">
      <alignment vertical="top" wrapText="1"/>
    </xf>
    <xf numFmtId="0" fontId="10" fillId="3" borderId="7" applyNumberFormat="0" applyFont="1" applyFill="1" applyBorder="1" applyAlignment="1" applyProtection="0">
      <alignment vertical="top" wrapText="1"/>
    </xf>
    <xf numFmtId="0" fontId="10" fillId="3" borderId="9" applyNumberFormat="0" applyFont="1" applyFill="1" applyBorder="1" applyAlignment="1" applyProtection="0">
      <alignment vertical="top" wrapText="1"/>
    </xf>
    <xf numFmtId="0" fontId="10" fillId="3" borderId="29" applyNumberFormat="0" applyFont="1" applyFill="1" applyBorder="1" applyAlignment="1" applyProtection="0">
      <alignment vertical="top" wrapText="1"/>
    </xf>
    <xf numFmtId="0" fontId="10" fillId="3" borderId="30" applyNumberFormat="0" applyFont="1" applyFill="1" applyBorder="1" applyAlignment="1" applyProtection="0">
      <alignment vertical="top" wrapText="1"/>
    </xf>
    <xf numFmtId="49" fontId="11" fillId="3" borderId="10" applyNumberFormat="1" applyFont="1" applyFill="1" applyBorder="1" applyAlignment="1" applyProtection="0">
      <alignment vertical="top" wrapText="1"/>
    </xf>
    <xf numFmtId="49" fontId="12" fillId="3" borderId="10" applyNumberFormat="1" applyFont="1" applyFill="1" applyBorder="1" applyAlignment="1" applyProtection="0">
      <alignment vertical="top" wrapText="1"/>
    </xf>
    <xf numFmtId="49" fontId="12" fillId="3" borderId="14" applyNumberFormat="1" applyFont="1" applyFill="1" applyBorder="1" applyAlignment="1" applyProtection="0">
      <alignment horizontal="right" vertical="top" wrapText="1"/>
    </xf>
    <xf numFmtId="3" fontId="12" fillId="3" borderId="31" applyNumberFormat="1" applyFont="1" applyFill="1" applyBorder="1" applyAlignment="1" applyProtection="0">
      <alignment horizontal="right" vertical="top" wrapText="1"/>
    </xf>
    <xf numFmtId="4" fontId="12" fillId="3" borderId="32" applyNumberFormat="1" applyFont="1" applyFill="1" applyBorder="1" applyAlignment="1" applyProtection="0">
      <alignment vertical="top" wrapText="1"/>
    </xf>
    <xf numFmtId="4" fontId="3" fillId="3" borderId="14" applyNumberFormat="1" applyFont="1" applyFill="1" applyBorder="1" applyAlignment="1" applyProtection="0">
      <alignment vertical="top" wrapText="1"/>
    </xf>
    <xf numFmtId="10" fontId="7" fillId="3" borderId="10" applyNumberFormat="1" applyFont="1" applyFill="1" applyBorder="1" applyAlignment="1" applyProtection="0">
      <alignment horizontal="right" vertical="top" wrapText="1"/>
    </xf>
    <xf numFmtId="0" fontId="0" borderId="13" applyNumberFormat="0" applyFont="1" applyFill="0" applyBorder="1" applyAlignment="1" applyProtection="0">
      <alignment vertical="bottom"/>
    </xf>
    <xf numFmtId="0" fontId="0" borderId="33" applyNumberFormat="0" applyFont="1" applyFill="0" applyBorder="1" applyAlignment="1" applyProtection="0">
      <alignment vertical="bottom"/>
    </xf>
    <xf numFmtId="0" fontId="3" fillId="3" borderId="34" applyNumberFormat="0" applyFont="1" applyFill="1" applyBorder="1" applyAlignment="1" applyProtection="0">
      <alignment vertical="top" wrapText="1"/>
    </xf>
    <xf numFmtId="0" fontId="13" fillId="3" borderId="10" applyNumberFormat="0" applyFont="1" applyFill="1" applyBorder="1" applyAlignment="1" applyProtection="0">
      <alignment vertical="top" wrapText="1"/>
    </xf>
    <xf numFmtId="49" fontId="13" fillId="3" borderId="10" applyNumberFormat="1" applyFont="1" applyFill="1" applyBorder="1" applyAlignment="1" applyProtection="0">
      <alignment vertical="top" wrapText="1"/>
    </xf>
    <xf numFmtId="0" fontId="13" fillId="3" borderId="30" applyNumberFormat="0" applyFont="1" applyFill="1" applyBorder="1" applyAlignment="1" applyProtection="0">
      <alignment vertical="top" wrapText="1"/>
    </xf>
    <xf numFmtId="0" fontId="13" fillId="3" borderId="35" applyNumberFormat="0" applyFont="1" applyFill="1" applyBorder="1" applyAlignment="1" applyProtection="0">
      <alignment vertical="top" wrapText="1"/>
    </xf>
    <xf numFmtId="4" fontId="12" fillId="3" borderId="31" applyNumberFormat="1" applyFont="1" applyFill="1" applyBorder="1" applyAlignment="1" applyProtection="0">
      <alignment horizontal="right" vertical="top" wrapText="1"/>
    </xf>
    <xf numFmtId="49" fontId="5" fillId="3" borderId="6" applyNumberFormat="1" applyFont="1" applyFill="1" applyBorder="1" applyAlignment="1" applyProtection="0">
      <alignment vertical="top" wrapText="1"/>
    </xf>
    <xf numFmtId="0" fontId="5" fillId="3" borderId="7" applyNumberFormat="0" applyFont="1" applyFill="1" applyBorder="1" applyAlignment="1" applyProtection="0">
      <alignment vertical="top" wrapText="1"/>
    </xf>
    <xf numFmtId="0" fontId="0" borderId="8" applyNumberFormat="0" applyFont="1" applyFill="0" applyBorder="1" applyAlignment="1" applyProtection="0">
      <alignment vertical="bottom"/>
    </xf>
    <xf numFmtId="0" fontId="3" fillId="3" borderId="30" applyNumberFormat="0" applyFont="1" applyFill="1" applyBorder="1" applyAlignment="1" applyProtection="0">
      <alignment vertical="top" wrapText="1"/>
    </xf>
    <xf numFmtId="0" fontId="3" fillId="3" borderId="35" applyNumberFormat="0" applyFont="1" applyFill="1" applyBorder="1" applyAlignment="1" applyProtection="0">
      <alignment vertical="top" wrapText="1"/>
    </xf>
    <xf numFmtId="0" fontId="0" borderId="3" applyNumberFormat="0" applyFont="1" applyFill="0" applyBorder="1" applyAlignment="1" applyProtection="0">
      <alignment vertical="bottom"/>
    </xf>
    <xf numFmtId="0" fontId="0" borderId="36" applyNumberFormat="0" applyFont="1" applyFill="0" applyBorder="1" applyAlignment="1" applyProtection="0">
      <alignment vertical="bottom"/>
    </xf>
    <xf numFmtId="49" fontId="14" fillId="3" borderId="6" applyNumberFormat="1" applyFont="1" applyFill="1" applyBorder="1" applyAlignment="1" applyProtection="0">
      <alignment vertical="top" wrapText="1"/>
    </xf>
    <xf numFmtId="0" fontId="14" fillId="3" borderId="7" applyNumberFormat="0" applyFont="1" applyFill="1" applyBorder="1" applyAlignment="1" applyProtection="0">
      <alignment vertical="top" wrapText="1"/>
    </xf>
    <xf numFmtId="0" fontId="14" fillId="3" borderId="8" applyNumberFormat="0" applyFont="1" applyFill="1" applyBorder="1" applyAlignment="1" applyProtection="0">
      <alignment vertical="top" wrapText="1"/>
    </xf>
    <xf numFmtId="0" fontId="14" fillId="3" borderId="10" applyNumberFormat="0" applyFont="1" applyFill="1" applyBorder="1" applyAlignment="1" applyProtection="0">
      <alignment vertical="top" wrapText="1"/>
    </xf>
    <xf numFmtId="0" fontId="13" fillId="3" borderId="10" applyNumberFormat="0" applyFont="1" applyFill="1" applyBorder="1" applyAlignment="1" applyProtection="0">
      <alignment horizontal="left" vertical="top" wrapText="1"/>
    </xf>
    <xf numFmtId="59" fontId="7" fillId="3" borderId="10" applyNumberFormat="1" applyFont="1" applyFill="1" applyBorder="1" applyAlignment="1" applyProtection="0">
      <alignment horizontal="left" vertical="top" wrapText="1"/>
    </xf>
    <xf numFmtId="60" fontId="11" fillId="3" borderId="10" applyNumberFormat="1" applyFont="1" applyFill="1" applyBorder="1" applyAlignment="1" applyProtection="0">
      <alignment horizontal="left" vertical="top" wrapText="1"/>
    </xf>
    <xf numFmtId="0" fontId="3" fillId="3" borderId="10" applyNumberFormat="0" applyFont="1" applyFill="1" applyBorder="1" applyAlignment="1" applyProtection="0">
      <alignment horizontal="left" vertical="top" wrapText="1"/>
    </xf>
    <xf numFmtId="61" fontId="12" fillId="3" borderId="31" applyNumberFormat="1" applyFont="1" applyFill="1" applyBorder="1" applyAlignment="1" applyProtection="0">
      <alignment horizontal="right" vertical="top" wrapText="1"/>
    </xf>
    <xf numFmtId="0" fontId="10" fillId="3" borderId="13" applyNumberFormat="0" applyFont="1" applyFill="1" applyBorder="1" applyAlignment="1" applyProtection="0">
      <alignment vertical="top" wrapText="1"/>
    </xf>
    <xf numFmtId="0" fontId="10" fillId="3" borderId="37" applyNumberFormat="0" applyFont="1" applyFill="1" applyBorder="1" applyAlignment="1" applyProtection="0">
      <alignment vertical="top" wrapText="1"/>
    </xf>
    <xf numFmtId="0" fontId="10" fillId="3" borderId="14" applyNumberFormat="0" applyFont="1" applyFill="1" applyBorder="1" applyAlignment="1" applyProtection="0">
      <alignment vertical="top" wrapText="1"/>
    </xf>
    <xf numFmtId="0" fontId="0" borderId="30" applyNumberFormat="0" applyFont="1" applyFill="0" applyBorder="1" applyAlignment="1" applyProtection="0">
      <alignment vertical="bottom"/>
    </xf>
    <xf numFmtId="0" fontId="0" borderId="38" applyNumberFormat="0" applyFont="1" applyFill="0" applyBorder="1" applyAlignment="1" applyProtection="0">
      <alignment vertical="bottom"/>
    </xf>
    <xf numFmtId="0" fontId="0" borderId="27" applyNumberFormat="0" applyFont="1" applyFill="0" applyBorder="1" applyAlignment="1" applyProtection="0">
      <alignment vertical="bottom"/>
    </xf>
    <xf numFmtId="0" fontId="3" fillId="3" borderId="39" applyNumberFormat="0" applyFont="1" applyFill="1" applyBorder="1" applyAlignment="1" applyProtection="0">
      <alignment vertical="top" wrapText="1"/>
    </xf>
    <xf numFmtId="49" fontId="9" fillId="3" borderId="3" applyNumberFormat="1" applyFont="1" applyFill="1" applyBorder="1" applyAlignment="1" applyProtection="0">
      <alignment horizontal="center" vertical="top" wrapText="1"/>
    </xf>
    <xf numFmtId="0" fontId="9" fillId="3" borderId="3" applyNumberFormat="0" applyFont="1" applyFill="1" applyBorder="1" applyAlignment="1" applyProtection="0">
      <alignment horizontal="center" vertical="top" wrapText="1"/>
    </xf>
    <xf numFmtId="49" fontId="9" fillId="3" borderId="7" applyNumberFormat="1" applyFont="1" applyFill="1" applyBorder="1" applyAlignment="1" applyProtection="0">
      <alignment horizontal="center" vertical="top" wrapText="1"/>
    </xf>
    <xf numFmtId="0" fontId="9" fillId="3" borderId="7" applyNumberFormat="0" applyFont="1" applyFill="1" applyBorder="1" applyAlignment="1" applyProtection="0">
      <alignment horizontal="center" vertical="top" wrapText="1"/>
    </xf>
    <xf numFmtId="49" fontId="15" fillId="3" borderId="7" applyNumberFormat="1" applyFont="1" applyFill="1" applyBorder="1" applyAlignment="1" applyProtection="0">
      <alignment horizontal="left" vertical="top" wrapText="1"/>
    </xf>
    <xf numFmtId="0" fontId="15" fillId="3" borderId="7" applyNumberFormat="0" applyFont="1" applyFill="1" applyBorder="1" applyAlignment="1" applyProtection="0">
      <alignment vertical="top" wrapText="1"/>
    </xf>
    <xf numFmtId="62" fontId="15" fillId="3" borderId="7" applyNumberFormat="1" applyFont="1" applyFill="1" applyBorder="1" applyAlignment="1" applyProtection="0">
      <alignment horizontal="right" vertical="top" wrapText="1"/>
    </xf>
    <xf numFmtId="49" fontId="16" fillId="3" borderId="7" applyNumberFormat="1" applyFont="1" applyFill="1" applyBorder="1" applyAlignment="1" applyProtection="0">
      <alignment horizontal="left" vertical="top" wrapText="1"/>
    </xf>
    <xf numFmtId="0" fontId="16" fillId="3" borderId="7" applyNumberFormat="0" applyFont="1" applyFill="1" applyBorder="1" applyAlignment="1" applyProtection="0">
      <alignment vertical="top" wrapText="1"/>
    </xf>
    <xf numFmtId="62" fontId="16" fillId="3" borderId="7" applyNumberFormat="1" applyFont="1" applyFill="1" applyBorder="1" applyAlignment="1" applyProtection="0">
      <alignment horizontal="right" vertical="top" wrapText="1"/>
    </xf>
    <xf numFmtId="62" fontId="16" fillId="3" borderId="40" applyNumberFormat="1" applyFont="1" applyFill="1" applyBorder="1" applyAlignment="1" applyProtection="0">
      <alignment horizontal="right" vertical="top" wrapText="1"/>
    </xf>
    <xf numFmtId="49" fontId="16" fillId="3" borderId="40" applyNumberFormat="1" applyFont="1" applyFill="1" applyBorder="1" applyAlignment="1" applyProtection="0">
      <alignment horizontal="left" vertical="top" wrapText="1"/>
    </xf>
    <xf numFmtId="0" fontId="16" fillId="3" borderId="40" applyNumberFormat="0" applyFont="1" applyFill="1" applyBorder="1" applyAlignment="1" applyProtection="0">
      <alignment vertical="top" wrapText="1"/>
    </xf>
    <xf numFmtId="0" fontId="16" fillId="3" borderId="41" applyNumberFormat="0" applyFont="1" applyFill="1" applyBorder="1" applyAlignment="1" applyProtection="0">
      <alignment vertical="top" wrapText="1"/>
    </xf>
    <xf numFmtId="62" fontId="16" fillId="3" borderId="42" applyNumberFormat="1" applyFont="1" applyFill="1" applyBorder="1" applyAlignment="1" applyProtection="0">
      <alignment horizontal="right" vertical="top" wrapText="1"/>
    </xf>
    <xf numFmtId="62" fontId="16" fillId="3" borderId="43" applyNumberFormat="1" applyFont="1" applyFill="1" applyBorder="1" applyAlignment="1" applyProtection="0">
      <alignment horizontal="right" vertical="top" wrapText="1"/>
    </xf>
    <xf numFmtId="62" fontId="16" fillId="3" borderId="44" applyNumberFormat="1" applyFont="1" applyFill="1" applyBorder="1" applyAlignment="1" applyProtection="0">
      <alignment horizontal="right" vertical="top" wrapText="1"/>
    </xf>
    <xf numFmtId="0" fontId="0" borderId="45" applyNumberFormat="0" applyFont="1" applyFill="0" applyBorder="1" applyAlignment="1" applyProtection="0">
      <alignment vertical="bottom"/>
    </xf>
    <xf numFmtId="0" fontId="0" borderId="46" applyNumberFormat="0" applyFont="1" applyFill="0" applyBorder="1" applyAlignment="1" applyProtection="0">
      <alignment vertical="bottom"/>
    </xf>
    <xf numFmtId="49" fontId="16" fillId="3" borderId="47" applyNumberFormat="1" applyFont="1" applyFill="1" applyBorder="1" applyAlignment="1" applyProtection="0">
      <alignment horizontal="left" vertical="top" wrapText="1"/>
    </xf>
    <xf numFmtId="0" fontId="16" fillId="3" borderId="47" applyNumberFormat="0" applyFont="1" applyFill="1" applyBorder="1" applyAlignment="1" applyProtection="0">
      <alignment vertical="top" wrapText="1"/>
    </xf>
    <xf numFmtId="62" fontId="16" fillId="3" borderId="47" applyNumberFormat="1" applyFont="1" applyFill="1" applyBorder="1" applyAlignment="1" applyProtection="0">
      <alignment horizontal="right" vertical="top" wrapText="1"/>
    </xf>
    <xf numFmtId="0" fontId="0" borderId="48" applyNumberFormat="0" applyFont="1" applyFill="0" applyBorder="1" applyAlignment="1" applyProtection="0">
      <alignment vertical="bottom"/>
    </xf>
    <xf numFmtId="49" fontId="5" fillId="3" borderId="49" applyNumberFormat="1" applyFont="1" applyFill="1" applyBorder="1" applyAlignment="1" applyProtection="0">
      <alignment vertical="top" wrapText="1"/>
    </xf>
    <xf numFmtId="0" fontId="5" fillId="3" borderId="50" applyNumberFormat="0" applyFont="1" applyFill="1" applyBorder="1" applyAlignment="1" applyProtection="0">
      <alignment vertical="top" wrapText="1"/>
    </xf>
    <xf numFmtId="0" fontId="3" fillId="3" borderId="50" applyNumberFormat="0" applyFont="1" applyFill="1" applyBorder="1" applyAlignment="1" applyProtection="0">
      <alignment vertical="top" wrapText="1"/>
    </xf>
    <xf numFmtId="0" fontId="3" fillId="3" borderId="51" applyNumberFormat="0" applyFont="1" applyFill="1" applyBorder="1" applyAlignment="1" applyProtection="0">
      <alignment vertical="top" wrapText="1"/>
    </xf>
    <xf numFmtId="0" fontId="0" borderId="52" applyNumberFormat="0" applyFont="1" applyFill="0" applyBorder="1" applyAlignment="1" applyProtection="0">
      <alignment vertical="bottom"/>
    </xf>
    <xf numFmtId="0" fontId="0" borderId="53" applyNumberFormat="0" applyFont="1" applyFill="0" applyBorder="1" applyAlignment="1" applyProtection="0">
      <alignment vertical="bottom"/>
    </xf>
    <xf numFmtId="0" fontId="3" fillId="3" borderId="54" applyNumberFormat="0" applyFont="1" applyFill="1" applyBorder="1" applyAlignment="1" applyProtection="0">
      <alignment vertical="top" wrapText="1"/>
    </xf>
    <xf numFmtId="0" fontId="3" fillId="3" borderId="55" applyNumberFormat="0" applyFont="1" applyFill="1" applyBorder="1" applyAlignment="1" applyProtection="0">
      <alignment vertical="top" wrapText="1"/>
    </xf>
    <xf numFmtId="0" fontId="3" fillId="3" borderId="27" applyNumberFormat="0" applyFont="1" applyFill="1" applyBorder="1" applyAlignment="1" applyProtection="0">
      <alignment vertical="top"/>
    </xf>
    <xf numFmtId="49" fontId="17" fillId="3" borderId="53" applyNumberFormat="1" applyFont="1" applyFill="1" applyBorder="1" applyAlignment="1" applyProtection="0">
      <alignment vertical="top" wrapText="1"/>
    </xf>
    <xf numFmtId="62" fontId="17" fillId="3" borderId="7" applyNumberFormat="1" applyFont="1" applyFill="1" applyBorder="1" applyAlignment="1" applyProtection="0">
      <alignment vertical="top" wrapText="1"/>
    </xf>
    <xf numFmtId="62" fontId="3" fillId="3" borderId="7" applyNumberFormat="1" applyFont="1" applyFill="1" applyBorder="1" applyAlignment="1" applyProtection="0">
      <alignment vertical="top" wrapText="1"/>
    </xf>
    <xf numFmtId="62" fontId="3" fillId="3" borderId="56" applyNumberFormat="1" applyFont="1" applyFill="1" applyBorder="1" applyAlignment="1" applyProtection="0">
      <alignment vertical="top" wrapText="1"/>
    </xf>
    <xf numFmtId="49" fontId="17" fillId="3" borderId="57" applyNumberFormat="1" applyFont="1" applyFill="1" applyBorder="1" applyAlignment="1" applyProtection="0">
      <alignment vertical="top" wrapText="1"/>
    </xf>
    <xf numFmtId="0" fontId="3" fillId="3" borderId="58" applyNumberFormat="0" applyFont="1" applyFill="1" applyBorder="1" applyAlignment="1" applyProtection="0">
      <alignment vertical="top" wrapText="1"/>
    </xf>
    <xf numFmtId="62" fontId="17" fillId="3" borderId="58" applyNumberFormat="1" applyFont="1" applyFill="1" applyBorder="1" applyAlignment="1" applyProtection="0">
      <alignment vertical="top" wrapText="1"/>
    </xf>
    <xf numFmtId="62" fontId="3" fillId="3" borderId="58" applyNumberFormat="1" applyFont="1" applyFill="1" applyBorder="1" applyAlignment="1" applyProtection="0">
      <alignment vertical="top" wrapText="1"/>
    </xf>
    <xf numFmtId="62" fontId="3" fillId="3" borderId="59" applyNumberFormat="1" applyFont="1" applyFill="1" applyBorder="1" applyAlignment="1" applyProtection="0">
      <alignment vertical="top" wrapText="1"/>
    </xf>
    <xf numFmtId="0" fontId="18" fillId="3" borderId="60" applyNumberFormat="0" applyFont="1" applyFill="1" applyBorder="1" applyAlignment="1" applyProtection="0">
      <alignment vertical="top" wrapText="1"/>
    </xf>
    <xf numFmtId="0" fontId="0" borderId="60" applyNumberFormat="0" applyFont="1" applyFill="0" applyBorder="1" applyAlignment="1" applyProtection="0">
      <alignment vertical="bottom"/>
    </xf>
    <xf numFmtId="49" fontId="5" fillId="3" borderId="7" applyNumberFormat="1" applyFont="1" applyFill="1" applyBorder="1" applyAlignment="1" applyProtection="0">
      <alignment vertical="top" wrapText="1"/>
    </xf>
    <xf numFmtId="49" fontId="3" fillId="3" borderId="58" applyNumberFormat="1" applyFont="1" applyFill="1" applyBorder="1" applyAlignment="1" applyProtection="0">
      <alignment vertical="top" wrapText="1"/>
    </xf>
    <xf numFmtId="0" fontId="3" fillId="3" borderId="61" applyNumberFormat="0" applyFont="1" applyFill="1" applyBorder="1" applyAlignment="1" applyProtection="0">
      <alignment vertical="top" wrapText="1"/>
    </xf>
    <xf numFmtId="49" fontId="8" fillId="3" borderId="60" applyNumberFormat="1" applyFont="1" applyFill="1" applyBorder="1" applyAlignment="1" applyProtection="0">
      <alignment vertical="top" wrapText="1"/>
    </xf>
    <xf numFmtId="0" fontId="8" fillId="3" borderId="60" applyNumberFormat="0" applyFont="1" applyFill="1" applyBorder="1" applyAlignment="1" applyProtection="0">
      <alignment vertical="top" wrapText="1"/>
    </xf>
    <xf numFmtId="0" fontId="0" borderId="58" applyNumberFormat="0" applyFont="1" applyFill="0" applyBorder="1" applyAlignment="1" applyProtection="0">
      <alignment vertical="bottom"/>
    </xf>
    <xf numFmtId="0" fontId="0" borderId="62" applyNumberFormat="0" applyFont="1" applyFill="0" applyBorder="1" applyAlignment="1" applyProtection="0">
      <alignment vertical="bottom"/>
    </xf>
    <xf numFmtId="0" fontId="0" borderId="63" applyNumberFormat="0" applyFont="1" applyFill="0" applyBorder="1" applyAlignment="1" applyProtection="0">
      <alignment vertical="bottom"/>
    </xf>
    <xf numFmtId="49" fontId="8" fillId="3" borderId="64" applyNumberFormat="1" applyFont="1" applyFill="1" applyBorder="1" applyAlignment="1" applyProtection="0">
      <alignment vertical="top" wrapText="1"/>
    </xf>
    <xf numFmtId="0" fontId="8" fillId="3" borderId="64" applyNumberFormat="0" applyFont="1" applyFill="1" applyBorder="1" applyAlignment="1" applyProtection="0">
      <alignment vertical="top" wrapText="1"/>
    </xf>
    <xf numFmtId="0" fontId="0" borderId="65" applyNumberFormat="0" applyFont="1" applyFill="0" applyBorder="1" applyAlignment="1" applyProtection="0">
      <alignment vertical="bottom"/>
    </xf>
    <xf numFmtId="0" fontId="0" borderId="66" applyNumberFormat="0" applyFont="1" applyFill="0" applyBorder="1" applyAlignment="1" applyProtection="0">
      <alignment vertical="bottom"/>
    </xf>
    <xf numFmtId="0" fontId="0" borderId="67" applyNumberFormat="0" applyFont="1" applyFill="0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borderId="68" applyNumberFormat="0" applyFont="1" applyFill="0" applyBorder="1" applyAlignment="1" applyProtection="0">
      <alignment vertical="bottom"/>
    </xf>
    <xf numFmtId="49" fontId="17" fillId="3" borderId="23" applyNumberFormat="1" applyFont="1" applyFill="1" applyBorder="1" applyAlignment="1" applyProtection="0">
      <alignment vertical="top" wrapText="1"/>
    </xf>
    <xf numFmtId="62" fontId="3" fillId="3" borderId="24" applyNumberFormat="1" applyFont="1" applyFill="1" applyBorder="1" applyAlignment="1" applyProtection="0">
      <alignment vertical="top" wrapText="1"/>
    </xf>
    <xf numFmtId="0" fontId="0" borderId="9" applyNumberFormat="0" applyFont="1" applyFill="0" applyBorder="1" applyAlignment="1" applyProtection="0">
      <alignment vertical="bottom"/>
    </xf>
    <xf numFmtId="49" fontId="3" fillId="3" borderId="25" applyNumberFormat="1" applyFont="1" applyFill="1" applyBorder="1" applyAlignment="1" applyProtection="0">
      <alignment vertical="top" wrapText="1"/>
    </xf>
    <xf numFmtId="49" fontId="8" fillId="3" borderId="28" applyNumberFormat="1" applyFont="1" applyFill="1" applyBorder="1" applyAlignment="1" applyProtection="0">
      <alignment horizontal="right" vertical="top" wrapText="1"/>
    </xf>
    <xf numFmtId="49" fontId="8" fillId="3" borderId="8" applyNumberFormat="1" applyFont="1" applyFill="1" applyBorder="1" applyAlignment="1" applyProtection="0">
      <alignment vertical="top" wrapText="1"/>
    </xf>
    <xf numFmtId="49" fontId="8" fillId="3" borderId="14" applyNumberFormat="1" applyFont="1" applyFill="1" applyBorder="1" applyAlignment="1" applyProtection="0">
      <alignment vertical="top" wrapText="1"/>
    </xf>
    <xf numFmtId="0" fontId="8" fillId="3" borderId="14" applyNumberFormat="0" applyFont="1" applyFill="1" applyBorder="1" applyAlignment="1" applyProtection="0">
      <alignment vertical="top" wrapText="1"/>
    </xf>
    <xf numFmtId="62" fontId="3" fillId="3" borderId="25" applyNumberFormat="1" applyFont="1" applyFill="1" applyBorder="1" applyAlignment="1" applyProtection="0">
      <alignment vertical="top" wrapText="1"/>
    </xf>
    <xf numFmtId="0" fontId="3" fillId="3" borderId="25" applyNumberFormat="1" applyFont="1" applyFill="1" applyBorder="1" applyAlignment="1" applyProtection="0">
      <alignment vertical="top" wrapText="1"/>
    </xf>
    <xf numFmtId="10" fontId="8" fillId="3" borderId="26" applyNumberFormat="1" applyFont="1" applyFill="1" applyBorder="1" applyAlignment="1" applyProtection="0">
      <alignment horizontal="right" vertical="top" wrapText="1"/>
    </xf>
    <xf numFmtId="49" fontId="8" fillId="3" borderId="7" applyNumberFormat="1" applyFont="1" applyFill="1" applyBorder="1" applyAlignment="1" applyProtection="0">
      <alignment vertical="top"/>
    </xf>
    <xf numFmtId="10" fontId="8" fillId="3" borderId="10" applyNumberFormat="1" applyFont="1" applyFill="1" applyBorder="1" applyAlignment="1" applyProtection="0">
      <alignment horizontal="right" vertical="top" wrapText="1"/>
    </xf>
    <xf numFmtId="10" fontId="8" fillId="3" borderId="30" applyNumberFormat="1" applyFont="1" applyFill="1" applyBorder="1" applyAlignment="1" applyProtection="0">
      <alignment horizontal="right" vertical="top" wrapText="1"/>
    </xf>
    <xf numFmtId="0" fontId="0" borderId="69" applyNumberFormat="0" applyFont="1" applyFill="0" applyBorder="1" applyAlignment="1" applyProtection="0">
      <alignment vertical="bottom"/>
    </xf>
    <xf numFmtId="0" fontId="0" borderId="70" applyNumberFormat="0" applyFont="1" applyFill="0" applyBorder="1" applyAlignment="1" applyProtection="0">
      <alignment vertical="bottom"/>
    </xf>
    <xf numFmtId="49" fontId="3" fillId="3" borderId="67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bottom"/>
    </xf>
    <xf numFmtId="0" fontId="0" borderId="16" applyNumberFormat="0" applyFont="1" applyFill="0" applyBorder="1" applyAlignment="1" applyProtection="0">
      <alignment vertical="bottom"/>
    </xf>
    <xf numFmtId="0" fontId="3" fillId="3" borderId="16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bottom"/>
    </xf>
    <xf numFmtId="49" fontId="17" fillId="3" borderId="7" applyNumberFormat="1" applyFont="1" applyFill="1" applyBorder="1" applyAlignment="1" applyProtection="0">
      <alignment horizontal="center" vertical="top" wrapText="1"/>
    </xf>
    <xf numFmtId="0" fontId="17" fillId="3" borderId="7" applyNumberFormat="0" applyFont="1" applyFill="1" applyBorder="1" applyAlignment="1" applyProtection="0">
      <alignment horizontal="center" vertical="top" wrapText="1"/>
    </xf>
    <xf numFmtId="0" fontId="17" fillId="3" borderId="25" applyNumberFormat="0" applyFont="1" applyFill="1" applyBorder="1" applyAlignment="1" applyProtection="0">
      <alignment horizontal="center" vertical="top" wrapText="1"/>
    </xf>
    <xf numFmtId="0" fontId="0" borderId="71" applyNumberFormat="0" applyFont="1" applyFill="0" applyBorder="1" applyAlignment="1" applyProtection="0">
      <alignment vertical="bottom"/>
    </xf>
    <xf numFmtId="0" fontId="0" borderId="72" applyNumberFormat="0" applyFont="1" applyFill="0" applyBorder="1" applyAlignment="1" applyProtection="0">
      <alignment vertical="bottom"/>
    </xf>
    <xf numFmtId="49" fontId="8" fillId="3" borderId="73" applyNumberFormat="1" applyFont="1" applyFill="1" applyBorder="1" applyAlignment="1" applyProtection="0">
      <alignment vertical="top" wrapText="1"/>
    </xf>
    <xf numFmtId="0" fontId="8" fillId="3" borderId="74" applyNumberFormat="0" applyFont="1" applyFill="1" applyBorder="1" applyAlignment="1" applyProtection="0">
      <alignment vertical="top" wrapText="1"/>
    </xf>
    <xf numFmtId="0" fontId="0" borderId="75" applyNumberFormat="0" applyFont="1" applyFill="0" applyBorder="1" applyAlignment="1" applyProtection="0">
      <alignment vertical="bottom"/>
    </xf>
    <xf numFmtId="63" fontId="8" fillId="3" borderId="74" applyNumberFormat="1" applyFont="1" applyFill="1" applyBorder="1" applyAlignment="1" applyProtection="0">
      <alignment vertical="top" wrapText="1"/>
    </xf>
    <xf numFmtId="64" fontId="8" fillId="3" borderId="74" applyNumberFormat="1" applyFont="1" applyFill="1" applyBorder="1" applyAlignment="1" applyProtection="0">
      <alignment vertical="top" wrapText="1"/>
    </xf>
    <xf numFmtId="0" fontId="0" borderId="76" applyNumberFormat="0" applyFont="1" applyFill="0" applyBorder="1" applyAlignment="1" applyProtection="0">
      <alignment vertical="bottom"/>
    </xf>
    <xf numFmtId="0" fontId="0" borderId="77" applyNumberFormat="0" applyFont="1" applyFill="0" applyBorder="1" applyAlignment="1" applyProtection="0">
      <alignment vertical="bottom"/>
    </xf>
    <xf numFmtId="49" fontId="8" fillId="3" borderId="69" applyNumberFormat="1" applyFont="1" applyFill="1" applyBorder="1" applyAlignment="1" applyProtection="0">
      <alignment horizontal="right" vertical="top" wrapText="1"/>
    </xf>
    <xf numFmtId="49" fontId="8" fillId="3" borderId="78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bottom"/>
    </xf>
    <xf numFmtId="49" fontId="15" fillId="3" borderId="7" applyNumberFormat="1" applyFont="1" applyFill="1" applyBorder="1" applyAlignment="1" applyProtection="0">
      <alignment horizontal="center" vertical="top" wrapText="1"/>
    </xf>
    <xf numFmtId="0" fontId="15" fillId="3" borderId="7" applyNumberFormat="0" applyFont="1" applyFill="1" applyBorder="1" applyAlignment="1" applyProtection="0">
      <alignment horizontal="center" vertical="top" wrapText="1"/>
    </xf>
    <xf numFmtId="0" fontId="15" fillId="3" borderId="25" applyNumberFormat="0" applyFont="1" applyFill="1" applyBorder="1" applyAlignment="1" applyProtection="0">
      <alignment horizontal="center" vertical="top" wrapText="1"/>
    </xf>
    <xf numFmtId="49" fontId="8" fillId="3" borderId="7" applyNumberFormat="1" applyFont="1" applyFill="1" applyBorder="1" applyAlignment="1" applyProtection="0">
      <alignment horizontal="center" vertical="top" wrapText="1"/>
    </xf>
    <xf numFmtId="49" fontId="8" fillId="3" borderId="25" applyNumberFormat="1" applyFont="1" applyFill="1" applyBorder="1" applyAlignment="1" applyProtection="0">
      <alignment horizontal="center" vertical="top" wrapText="1"/>
    </xf>
    <xf numFmtId="0" fontId="0" borderId="79" applyNumberFormat="0" applyFont="1" applyFill="0" applyBorder="1" applyAlignment="1" applyProtection="0">
      <alignment vertical="bottom"/>
    </xf>
    <xf numFmtId="0" fontId="0" borderId="80" applyNumberFormat="0" applyFont="1" applyFill="0" applyBorder="1" applyAlignment="1" applyProtection="0">
      <alignment vertical="bottom"/>
    </xf>
    <xf numFmtId="0" fontId="8" fillId="3" borderId="74" applyNumberFormat="0" applyFont="1" applyFill="1" applyBorder="1" applyAlignment="1" applyProtection="0">
      <alignment horizontal="left" vertical="top" wrapText="1"/>
    </xf>
    <xf numFmtId="0" fontId="8" fillId="3" borderId="74" applyNumberFormat="0" applyFont="1" applyFill="1" applyBorder="1" applyAlignment="1" applyProtection="0">
      <alignment horizontal="center" vertical="top" wrapText="1"/>
    </xf>
    <xf numFmtId="61" fontId="8" fillId="3" borderId="74" applyNumberFormat="1" applyFont="1" applyFill="1" applyBorder="1" applyAlignment="1" applyProtection="0">
      <alignment horizontal="right" vertical="top" wrapText="1"/>
    </xf>
    <xf numFmtId="62" fontId="8" fillId="3" borderId="32" applyNumberFormat="1" applyFont="1" applyFill="1" applyBorder="1" applyAlignment="1" applyProtection="0">
      <alignment horizontal="right" vertical="top" wrapText="1"/>
    </xf>
    <xf numFmtId="49" fontId="8" fillId="3" borderId="14" applyNumberFormat="1" applyFont="1" applyFill="1" applyBorder="1" applyAlignment="1" applyProtection="0">
      <alignment horizontal="right" vertical="top" wrapText="1"/>
    </xf>
    <xf numFmtId="0" fontId="0" borderId="81" applyNumberFormat="0" applyFont="1" applyFill="0" applyBorder="1" applyAlignment="1" applyProtection="0">
      <alignment vertical="bottom"/>
    </xf>
    <xf numFmtId="0" fontId="0" borderId="82" applyNumberFormat="0" applyFont="1" applyFill="0" applyBorder="1" applyAlignment="1" applyProtection="0">
      <alignment vertical="bottom"/>
    </xf>
  </cellXfs>
  <cellStyles count="1">
    <cellStyle name="Normal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dfdfdf"/>
      <rgbColor rgb="ffffffff"/>
      <rgbColor rgb="ffff00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4</xdr:col>
      <xdr:colOff>33337</xdr:colOff>
      <xdr:row>49</xdr:row>
      <xdr:rowOff>57150</xdr:rowOff>
    </xdr:from>
    <xdr:to>
      <xdr:col>4</xdr:col>
      <xdr:colOff>922337</xdr:colOff>
      <xdr:row>54</xdr:row>
      <xdr:rowOff>61621</xdr:rowOff>
    </xdr:to>
    <xdr:pic>
      <xdr:nvPicPr>
        <xdr:cNvPr id="2" name="Picture 1" descr="Picture 1"/>
        <xdr:cNvPicPr>
          <a:picLocks noChangeAspect="1"/>
        </xdr:cNvPicPr>
      </xdr:nvPicPr>
      <xdr:blipFill>
        <a:blip r:embed="rId1">
          <a:extLst/>
        </a:blip>
        <a:stretch>
          <a:fillRect/>
        </a:stretch>
      </xdr:blipFill>
      <xdr:spPr>
        <a:xfrm>
          <a:off x="3475037" y="5657850"/>
          <a:ext cx="889001" cy="57597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33337</xdr:colOff>
      <xdr:row>79</xdr:row>
      <xdr:rowOff>71438</xdr:rowOff>
    </xdr:from>
    <xdr:to>
      <xdr:col>1</xdr:col>
      <xdr:colOff>636587</xdr:colOff>
      <xdr:row>81</xdr:row>
      <xdr:rowOff>37872</xdr:rowOff>
    </xdr:to>
    <xdr:pic>
      <xdr:nvPicPr>
        <xdr:cNvPr id="3" name="Picture 2" descr="Picture 2"/>
        <xdr:cNvPicPr>
          <a:picLocks noChangeAspect="1"/>
        </xdr:cNvPicPr>
      </xdr:nvPicPr>
      <xdr:blipFill>
        <a:blip r:embed="rId2">
          <a:extLst/>
        </a:blip>
        <a:stretch>
          <a:fillRect/>
        </a:stretch>
      </xdr:blipFill>
      <xdr:spPr>
        <a:xfrm>
          <a:off x="134937" y="9101138"/>
          <a:ext cx="603251" cy="19503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3000" dir="540000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I86"/>
  <sheetViews>
    <sheetView workbookViewId="0" showGridLines="0" defaultGridColor="1"/>
  </sheetViews>
  <sheetFormatPr defaultColWidth="9.16667" defaultRowHeight="9" customHeight="1" outlineLevelRow="0" outlineLevelCol="0"/>
  <cols>
    <col min="1" max="1" width="1.35156" style="1" customWidth="1"/>
    <col min="2" max="2" width="10.1719" style="1" customWidth="1"/>
    <col min="3" max="3" width="31.3516" style="1" customWidth="1"/>
    <col min="4" max="4" width="2.35156" style="1" customWidth="1"/>
    <col min="5" max="5" width="14.5" style="1" customWidth="1"/>
    <col min="6" max="6" width="12.8516" style="1" customWidth="1"/>
    <col min="7" max="7" width="12.5" style="1" customWidth="1"/>
    <col min="8" max="8" width="14.5" style="1" customWidth="1"/>
    <col min="9" max="9" width="2.17188" style="1" customWidth="1"/>
    <col min="10" max="16384" width="9.17188" style="1" customWidth="1"/>
  </cols>
  <sheetData>
    <row r="1" ht="9" customHeight="1">
      <c r="A1" s="2"/>
      <c r="B1" s="3"/>
      <c r="C1" s="4"/>
      <c r="D1" s="5"/>
      <c r="E1" s="5"/>
      <c r="F1" s="5"/>
      <c r="G1" s="5"/>
      <c r="H1" s="5"/>
      <c r="I1" s="6"/>
    </row>
    <row r="2" ht="9" customHeight="1">
      <c r="A2" s="7"/>
      <c r="B2" s="8"/>
      <c r="C2" s="9"/>
      <c r="D2" s="10"/>
      <c r="E2" s="10"/>
      <c r="F2" s="10"/>
      <c r="G2" s="10"/>
      <c r="H2" s="10"/>
      <c r="I2" s="11"/>
    </row>
    <row r="3" ht="9" customHeight="1">
      <c r="A3" s="7"/>
      <c r="B3" s="8"/>
      <c r="C3" s="9"/>
      <c r="D3" s="10"/>
      <c r="E3" s="10"/>
      <c r="F3" s="10"/>
      <c r="G3" s="10"/>
      <c r="H3" s="10"/>
      <c r="I3" s="11"/>
    </row>
    <row r="4" ht="9" customHeight="1">
      <c r="A4" s="7"/>
      <c r="B4" s="8"/>
      <c r="C4" s="9"/>
      <c r="D4" s="10"/>
      <c r="E4" s="10"/>
      <c r="F4" s="10"/>
      <c r="G4" s="10"/>
      <c r="H4" s="10"/>
      <c r="I4" s="11"/>
    </row>
    <row r="5" ht="9" customHeight="1">
      <c r="A5" s="7"/>
      <c r="B5" s="8"/>
      <c r="C5" s="9"/>
      <c r="D5" s="10"/>
      <c r="E5" s="10"/>
      <c r="F5" s="10"/>
      <c r="G5" s="10"/>
      <c r="H5" s="10"/>
      <c r="I5" s="11"/>
    </row>
    <row r="6" ht="9" customHeight="1">
      <c r="A6" s="7"/>
      <c r="B6" s="8"/>
      <c r="C6" s="9"/>
      <c r="D6" s="10"/>
      <c r="E6" s="10"/>
      <c r="F6" s="10"/>
      <c r="G6" s="10"/>
      <c r="H6" s="10"/>
      <c r="I6" s="11"/>
    </row>
    <row r="7" ht="9" customHeight="1">
      <c r="A7" s="7"/>
      <c r="B7" s="8"/>
      <c r="C7" s="9"/>
      <c r="D7" s="10"/>
      <c r="E7" s="10"/>
      <c r="F7" s="10"/>
      <c r="G7" s="10"/>
      <c r="H7" s="10"/>
      <c r="I7" s="11"/>
    </row>
    <row r="8" ht="9" customHeight="1">
      <c r="A8" s="7"/>
      <c r="B8" s="8"/>
      <c r="C8" s="9"/>
      <c r="D8" s="10"/>
      <c r="E8" s="10"/>
      <c r="F8" s="10"/>
      <c r="G8" s="10"/>
      <c r="H8" s="10"/>
      <c r="I8" s="11"/>
    </row>
    <row r="9" ht="9" customHeight="1">
      <c r="A9" s="7"/>
      <c r="B9" s="8"/>
      <c r="C9" s="9"/>
      <c r="D9" s="10"/>
      <c r="E9" s="10"/>
      <c r="F9" s="10"/>
      <c r="G9" s="10"/>
      <c r="H9" s="10"/>
      <c r="I9" s="11"/>
    </row>
    <row r="10" ht="9" customHeight="1">
      <c r="A10" s="7"/>
      <c r="B10" s="8"/>
      <c r="C10" s="9"/>
      <c r="D10" s="10"/>
      <c r="E10" s="10"/>
      <c r="F10" s="10"/>
      <c r="G10" s="10"/>
      <c r="H10" s="10"/>
      <c r="I10" s="11"/>
    </row>
    <row r="11" ht="9" customHeight="1">
      <c r="A11" s="7"/>
      <c r="B11" s="8"/>
      <c r="C11" s="9"/>
      <c r="D11" s="10"/>
      <c r="E11" t="s" s="12">
        <f>IF('Paramètres'!C5&lt;&gt;"",'Paramètres'!C5,"")</f>
        <v>0</v>
      </c>
      <c r="F11" s="13"/>
      <c r="G11" s="13"/>
      <c r="H11" s="13"/>
      <c r="I11" s="11"/>
    </row>
    <row r="12" ht="9" customHeight="1">
      <c r="A12" s="7"/>
      <c r="B12" s="8"/>
      <c r="C12" s="9"/>
      <c r="D12" s="10"/>
      <c r="E12" s="13"/>
      <c r="F12" s="13"/>
      <c r="G12" s="13"/>
      <c r="H12" s="13"/>
      <c r="I12" s="11"/>
    </row>
    <row r="13" ht="9" customHeight="1">
      <c r="A13" s="7"/>
      <c r="B13" s="8"/>
      <c r="C13" s="9"/>
      <c r="D13" s="10"/>
      <c r="E13" s="13"/>
      <c r="F13" s="13"/>
      <c r="G13" s="13"/>
      <c r="H13" s="13"/>
      <c r="I13" s="11"/>
    </row>
    <row r="14" ht="9" customHeight="1">
      <c r="A14" s="7"/>
      <c r="B14" s="8"/>
      <c r="C14" s="9"/>
      <c r="D14" s="10"/>
      <c r="E14" s="13"/>
      <c r="F14" s="13"/>
      <c r="G14" s="13"/>
      <c r="H14" s="13"/>
      <c r="I14" s="11"/>
    </row>
    <row r="15" ht="9" customHeight="1">
      <c r="A15" s="7"/>
      <c r="B15" s="8"/>
      <c r="C15" s="9"/>
      <c r="D15" s="10"/>
      <c r="E15" s="13"/>
      <c r="F15" s="13"/>
      <c r="G15" s="13"/>
      <c r="H15" s="13"/>
      <c r="I15" s="11"/>
    </row>
    <row r="16" ht="9" customHeight="1">
      <c r="A16" s="7"/>
      <c r="B16" s="8"/>
      <c r="C16" s="9"/>
      <c r="D16" s="10"/>
      <c r="E16" s="13"/>
      <c r="F16" s="13"/>
      <c r="G16" s="13"/>
      <c r="H16" s="13"/>
      <c r="I16" s="11"/>
    </row>
    <row r="17" ht="9" customHeight="1">
      <c r="A17" s="7"/>
      <c r="B17" s="8"/>
      <c r="C17" s="9"/>
      <c r="D17" s="10"/>
      <c r="E17" s="13"/>
      <c r="F17" s="13"/>
      <c r="G17" s="13"/>
      <c r="H17" s="13"/>
      <c r="I17" s="11"/>
    </row>
    <row r="18" ht="9" customHeight="1">
      <c r="A18" s="7"/>
      <c r="B18" s="8"/>
      <c r="C18" s="9"/>
      <c r="D18" s="10"/>
      <c r="E18" s="13"/>
      <c r="F18" s="13"/>
      <c r="G18" s="13"/>
      <c r="H18" s="13"/>
      <c r="I18" s="11"/>
    </row>
    <row r="19" ht="9" customHeight="1">
      <c r="A19" s="7"/>
      <c r="B19" s="8"/>
      <c r="C19" s="9"/>
      <c r="D19" s="10"/>
      <c r="E19" s="13"/>
      <c r="F19" s="13"/>
      <c r="G19" s="13"/>
      <c r="H19" s="13"/>
      <c r="I19" s="11"/>
    </row>
    <row r="20" ht="9" customHeight="1">
      <c r="A20" s="7"/>
      <c r="B20" s="8"/>
      <c r="C20" s="9"/>
      <c r="D20" s="10"/>
      <c r="E20" s="13">
        <f>IF('Paramètres'!C24&lt;&gt;"",'Paramètres'!C24,"")&amp;CHAR(10)&amp;IF('Paramètres'!C26&lt;&gt;"",'Paramètres'!C26,"")&amp;CHAR(10)&amp;IF('Paramètres'!C28&lt;&gt;"",'Paramètres'!C28,"")</f>
      </c>
      <c r="F20" s="13"/>
      <c r="G20" s="13"/>
      <c r="H20" s="13"/>
      <c r="I20" s="11"/>
    </row>
    <row r="21" ht="9" customHeight="1">
      <c r="A21" s="7"/>
      <c r="B21" s="8"/>
      <c r="C21" s="9"/>
      <c r="D21" s="10"/>
      <c r="E21" s="13"/>
      <c r="F21" s="13"/>
      <c r="G21" s="13"/>
      <c r="H21" s="13"/>
      <c r="I21" s="11"/>
    </row>
    <row r="22" ht="9" customHeight="1">
      <c r="A22" s="7"/>
      <c r="B22" s="8"/>
      <c r="C22" s="9"/>
      <c r="D22" s="10"/>
      <c r="E22" s="13"/>
      <c r="F22" s="13"/>
      <c r="G22" s="13"/>
      <c r="H22" s="13"/>
      <c r="I22" s="11"/>
    </row>
    <row r="23" ht="9" customHeight="1">
      <c r="A23" s="7"/>
      <c r="B23" s="8"/>
      <c r="C23" s="9"/>
      <c r="D23" s="10"/>
      <c r="E23" s="13"/>
      <c r="F23" s="13"/>
      <c r="G23" s="13"/>
      <c r="H23" s="13"/>
      <c r="I23" s="11"/>
    </row>
    <row r="24" ht="9" customHeight="1">
      <c r="A24" s="7"/>
      <c r="B24" s="8"/>
      <c r="C24" s="9"/>
      <c r="D24" s="10"/>
      <c r="E24" s="13"/>
      <c r="F24" s="13"/>
      <c r="G24" s="13"/>
      <c r="H24" s="13"/>
      <c r="I24" s="11"/>
    </row>
    <row r="25" ht="9" customHeight="1">
      <c r="A25" s="7"/>
      <c r="B25" s="8"/>
      <c r="C25" s="9"/>
      <c r="D25" s="10"/>
      <c r="E25" s="13"/>
      <c r="F25" s="13"/>
      <c r="G25" s="13"/>
      <c r="H25" s="13"/>
      <c r="I25" s="11"/>
    </row>
    <row r="26" ht="9" customHeight="1">
      <c r="A26" s="7"/>
      <c r="B26" s="8"/>
      <c r="C26" s="9"/>
      <c r="D26" s="10"/>
      <c r="E26" s="13"/>
      <c r="F26" s="13"/>
      <c r="G26" s="13"/>
      <c r="H26" s="13"/>
      <c r="I26" s="11"/>
    </row>
    <row r="27" ht="9" customHeight="1">
      <c r="A27" s="7"/>
      <c r="B27" s="8"/>
      <c r="C27" s="9"/>
      <c r="D27" s="10"/>
      <c r="E27" s="13"/>
      <c r="F27" s="13"/>
      <c r="G27" s="13"/>
      <c r="H27" s="13"/>
      <c r="I27" s="11"/>
    </row>
    <row r="28" ht="9" customHeight="1">
      <c r="A28" s="7"/>
      <c r="B28" s="8"/>
      <c r="C28" s="9"/>
      <c r="D28" s="10"/>
      <c r="E28" s="10"/>
      <c r="F28" s="10"/>
      <c r="G28" s="10"/>
      <c r="H28" s="10"/>
      <c r="I28" s="11"/>
    </row>
    <row r="29" ht="9" customHeight="1">
      <c r="A29" s="7"/>
      <c r="B29" s="8"/>
      <c r="C29" s="9"/>
      <c r="D29" s="10"/>
      <c r="E29" s="10"/>
      <c r="F29" s="10"/>
      <c r="G29" s="10"/>
      <c r="H29" s="10"/>
      <c r="I29" s="11"/>
    </row>
    <row r="30" ht="9" customHeight="1">
      <c r="A30" s="7"/>
      <c r="B30" s="8"/>
      <c r="C30" s="9"/>
      <c r="D30" s="10"/>
      <c r="E30" s="10"/>
      <c r="F30" s="10"/>
      <c r="G30" s="10"/>
      <c r="H30" s="10"/>
      <c r="I30" s="11"/>
    </row>
    <row r="31" ht="9" customHeight="1">
      <c r="A31" s="7"/>
      <c r="B31" s="8"/>
      <c r="C31" s="9"/>
      <c r="D31" s="10"/>
      <c r="E31" s="10"/>
      <c r="F31" s="10"/>
      <c r="G31" s="10"/>
      <c r="H31" s="10"/>
      <c r="I31" s="11"/>
    </row>
    <row r="32" ht="9" customHeight="1">
      <c r="A32" s="7"/>
      <c r="B32" s="8"/>
      <c r="C32" s="9"/>
      <c r="D32" s="10"/>
      <c r="E32" s="10"/>
      <c r="F32" s="10"/>
      <c r="G32" s="10"/>
      <c r="H32" s="10"/>
      <c r="I32" s="11"/>
    </row>
    <row r="33" ht="9" customHeight="1">
      <c r="A33" s="7"/>
      <c r="B33" s="8"/>
      <c r="C33" s="9"/>
      <c r="D33" s="10"/>
      <c r="E33" s="10"/>
      <c r="F33" s="10"/>
      <c r="G33" s="10"/>
      <c r="H33" s="10"/>
      <c r="I33" s="11"/>
    </row>
    <row r="34" ht="9" customHeight="1">
      <c r="A34" s="7"/>
      <c r="B34" s="8"/>
      <c r="C34" s="9"/>
      <c r="D34" s="10"/>
      <c r="E34" s="10"/>
      <c r="F34" s="10"/>
      <c r="G34" s="10"/>
      <c r="H34" s="10"/>
      <c r="I34" s="11"/>
    </row>
    <row r="35" ht="9" customHeight="1">
      <c r="A35" s="7"/>
      <c r="B35" s="8"/>
      <c r="C35" s="9"/>
      <c r="D35" s="10"/>
      <c r="E35" s="10"/>
      <c r="F35" s="10"/>
      <c r="G35" s="10"/>
      <c r="H35" s="10"/>
      <c r="I35" s="11"/>
    </row>
    <row r="36" ht="9" customHeight="1">
      <c r="A36" s="7"/>
      <c r="B36" s="8"/>
      <c r="C36" s="9"/>
      <c r="D36" s="10"/>
      <c r="E36" s="10"/>
      <c r="F36" s="10"/>
      <c r="G36" s="10"/>
      <c r="H36" s="10"/>
      <c r="I36" s="11"/>
    </row>
    <row r="37" ht="9" customHeight="1">
      <c r="A37" s="7"/>
      <c r="B37" s="8"/>
      <c r="C37" s="9"/>
      <c r="D37" s="10"/>
      <c r="E37" s="10"/>
      <c r="F37" s="10"/>
      <c r="G37" s="10"/>
      <c r="H37" s="10"/>
      <c r="I37" s="11"/>
    </row>
    <row r="38" ht="9" customHeight="1">
      <c r="A38" s="7"/>
      <c r="B38" s="8"/>
      <c r="C38" s="9"/>
      <c r="D38" s="10"/>
      <c r="E38" s="10"/>
      <c r="F38" s="10"/>
      <c r="G38" s="10"/>
      <c r="H38" s="10"/>
      <c r="I38" s="11"/>
    </row>
    <row r="39" ht="9" customHeight="1">
      <c r="A39" s="7"/>
      <c r="B39" s="8"/>
      <c r="C39" s="9"/>
      <c r="D39" s="10"/>
      <c r="E39" s="10"/>
      <c r="F39" s="10"/>
      <c r="G39" s="10"/>
      <c r="H39" s="10"/>
      <c r="I39" s="11"/>
    </row>
    <row r="40" ht="9" customHeight="1">
      <c r="A40" s="7"/>
      <c r="B40" s="8"/>
      <c r="C40" s="9"/>
      <c r="D40" s="10"/>
      <c r="E40" s="10"/>
      <c r="F40" s="10"/>
      <c r="G40" s="10"/>
      <c r="H40" s="10"/>
      <c r="I40" s="11"/>
    </row>
    <row r="41" ht="9" customHeight="1">
      <c r="A41" s="7"/>
      <c r="B41" s="8"/>
      <c r="C41" s="9"/>
      <c r="D41" s="10"/>
      <c r="E41" s="10"/>
      <c r="F41" s="10"/>
      <c r="G41" s="10"/>
      <c r="H41" s="10"/>
      <c r="I41" s="11"/>
    </row>
    <row r="42" ht="9" customHeight="1">
      <c r="A42" s="7"/>
      <c r="B42" s="8"/>
      <c r="C42" s="9"/>
      <c r="D42" s="10"/>
      <c r="E42" s="10"/>
      <c r="F42" s="10"/>
      <c r="G42" s="10"/>
      <c r="H42" s="10"/>
      <c r="I42" s="11"/>
    </row>
    <row r="43" ht="9" customHeight="1">
      <c r="A43" s="7"/>
      <c r="B43" s="8"/>
      <c r="C43" s="9"/>
      <c r="D43" s="10"/>
      <c r="E43" s="10"/>
      <c r="F43" s="10"/>
      <c r="G43" s="10"/>
      <c r="H43" s="10"/>
      <c r="I43" s="11"/>
    </row>
    <row r="44" ht="9" customHeight="1">
      <c r="A44" s="7"/>
      <c r="B44" s="8"/>
      <c r="C44" s="9"/>
      <c r="D44" s="10"/>
      <c r="E44" s="10"/>
      <c r="F44" s="10"/>
      <c r="G44" s="10"/>
      <c r="H44" s="10"/>
      <c r="I44" s="11"/>
    </row>
    <row r="45" ht="9" customHeight="1">
      <c r="A45" s="7"/>
      <c r="B45" s="8"/>
      <c r="C45" s="9"/>
      <c r="D45" s="10"/>
      <c r="E45" s="10"/>
      <c r="F45" s="10"/>
      <c r="G45" s="10"/>
      <c r="H45" s="10"/>
      <c r="I45" s="11"/>
    </row>
    <row r="46" ht="9" customHeight="1">
      <c r="A46" s="7"/>
      <c r="B46" s="8"/>
      <c r="C46" s="9"/>
      <c r="D46" s="10"/>
      <c r="E46" s="10"/>
      <c r="F46" s="10"/>
      <c r="G46" s="10"/>
      <c r="H46" s="10"/>
      <c r="I46" s="11"/>
    </row>
    <row r="47" ht="9" customHeight="1">
      <c r="A47" s="7"/>
      <c r="B47" s="8"/>
      <c r="C47" s="9"/>
      <c r="D47" s="10"/>
      <c r="E47" s="10"/>
      <c r="F47" t="s" s="14">
        <v>1</v>
      </c>
      <c r="G47" s="10"/>
      <c r="H47" s="10"/>
      <c r="I47" s="11"/>
    </row>
    <row r="48" ht="9" customHeight="1">
      <c r="A48" s="7"/>
      <c r="B48" s="8"/>
      <c r="C48" s="9"/>
      <c r="D48" s="10"/>
      <c r="E48" s="10"/>
      <c r="F48" s="10"/>
      <c r="G48" s="10"/>
      <c r="H48" s="10"/>
      <c r="I48" s="11"/>
    </row>
    <row r="49" ht="9" customHeight="1">
      <c r="A49" s="7"/>
      <c r="B49" s="8"/>
      <c r="C49" s="9"/>
      <c r="D49" s="10"/>
      <c r="E49" s="10"/>
      <c r="F49" s="10"/>
      <c r="G49" s="10"/>
      <c r="H49" s="10"/>
      <c r="I49" s="11"/>
    </row>
    <row r="50" ht="9" customHeight="1">
      <c r="A50" s="7"/>
      <c r="B50" s="8"/>
      <c r="C50" s="9"/>
      <c r="D50" s="10"/>
      <c r="E50" s="10"/>
      <c r="F50" s="10"/>
      <c r="G50" s="10"/>
      <c r="H50" s="10"/>
      <c r="I50" s="11"/>
    </row>
    <row r="51" ht="9" customHeight="1">
      <c r="A51" s="7"/>
      <c r="B51" s="8"/>
      <c r="C51" s="9"/>
      <c r="D51" s="10"/>
      <c r="E51" s="10"/>
      <c r="F51" s="10"/>
      <c r="G51" s="10"/>
      <c r="H51" s="10"/>
      <c r="I51" s="11"/>
    </row>
    <row r="52" ht="9" customHeight="1">
      <c r="A52" s="7"/>
      <c r="B52" s="8"/>
      <c r="C52" s="9"/>
      <c r="D52" s="10"/>
      <c r="E52" s="10"/>
      <c r="F52" s="10"/>
      <c r="G52" s="10"/>
      <c r="H52" s="10"/>
      <c r="I52" s="11"/>
    </row>
    <row r="53" ht="9" customHeight="1">
      <c r="A53" s="7"/>
      <c r="B53" s="8"/>
      <c r="C53" s="9"/>
      <c r="D53" s="10"/>
      <c r="E53" s="10"/>
      <c r="F53" s="10"/>
      <c r="G53" s="10"/>
      <c r="H53" s="10"/>
      <c r="I53" s="11"/>
    </row>
    <row r="54" ht="9" customHeight="1">
      <c r="A54" s="7"/>
      <c r="B54" s="8"/>
      <c r="C54" s="9"/>
      <c r="D54" s="10"/>
      <c r="E54" s="10"/>
      <c r="F54" s="10"/>
      <c r="G54" s="10"/>
      <c r="H54" s="10"/>
      <c r="I54" s="11"/>
    </row>
    <row r="55" ht="9" customHeight="1">
      <c r="A55" s="7"/>
      <c r="B55" s="8"/>
      <c r="C55" s="9"/>
      <c r="D55" s="10"/>
      <c r="E55" s="10"/>
      <c r="F55" s="10"/>
      <c r="G55" s="10"/>
      <c r="H55" s="10"/>
      <c r="I55" s="11"/>
    </row>
    <row r="56" ht="9" customHeight="1">
      <c r="A56" s="7"/>
      <c r="B56" s="8"/>
      <c r="C56" s="9"/>
      <c r="D56" s="10"/>
      <c r="E56" s="10"/>
      <c r="F56" s="10"/>
      <c r="G56" s="10"/>
      <c r="H56" s="10"/>
      <c r="I56" s="11"/>
    </row>
    <row r="57" ht="9" customHeight="1">
      <c r="A57" s="7"/>
      <c r="B57" s="8"/>
      <c r="C57" s="9"/>
      <c r="D57" s="10"/>
      <c r="E57" s="10"/>
      <c r="F57" s="10"/>
      <c r="G57" s="10"/>
      <c r="H57" s="10"/>
      <c r="I57" s="11"/>
    </row>
    <row r="58" ht="9" customHeight="1">
      <c r="A58" s="7"/>
      <c r="B58" s="8"/>
      <c r="C58" s="9"/>
      <c r="D58" s="10"/>
      <c r="E58" s="10"/>
      <c r="F58" s="10"/>
      <c r="G58" s="10"/>
      <c r="H58" s="10"/>
      <c r="I58" s="11"/>
    </row>
    <row r="59" ht="9" customHeight="1">
      <c r="A59" s="7"/>
      <c r="B59" s="8"/>
      <c r="C59" s="9"/>
      <c r="D59" s="10"/>
      <c r="E59" s="10"/>
      <c r="F59" s="10"/>
      <c r="G59" s="10"/>
      <c r="H59" s="10"/>
      <c r="I59" s="11"/>
    </row>
    <row r="60" ht="9" customHeight="1">
      <c r="A60" s="7"/>
      <c r="B60" s="8"/>
      <c r="C60" s="9"/>
      <c r="D60" s="10"/>
      <c r="E60" t="s" s="15">
        <f>IF('Paramètres'!C9&lt;&gt;"",'Paramètres'!C9,"")</f>
        <v>2</v>
      </c>
      <c r="F60" s="16"/>
      <c r="G60" s="16"/>
      <c r="H60" s="16"/>
      <c r="I60" s="11"/>
    </row>
    <row r="61" ht="9" customHeight="1">
      <c r="A61" s="7"/>
      <c r="B61" s="8"/>
      <c r="C61" s="9"/>
      <c r="D61" s="10"/>
      <c r="E61" s="16"/>
      <c r="F61" s="16"/>
      <c r="G61" s="16"/>
      <c r="H61" s="16"/>
      <c r="I61" s="11"/>
    </row>
    <row r="62" ht="9" customHeight="1">
      <c r="A62" s="7"/>
      <c r="B62" s="8"/>
      <c r="C62" s="9"/>
      <c r="D62" s="10"/>
      <c r="E62" s="16"/>
      <c r="F62" s="16"/>
      <c r="G62" s="16"/>
      <c r="H62" s="16"/>
      <c r="I62" s="11"/>
    </row>
    <row r="63" ht="9" customHeight="1">
      <c r="A63" s="7"/>
      <c r="B63" s="8"/>
      <c r="C63" s="9"/>
      <c r="D63" s="10"/>
      <c r="E63" t="s" s="15">
        <f>IF('Paramètres'!C11&lt;&gt;"",'Paramètres'!C11,"")</f>
        <v>3</v>
      </c>
      <c r="F63" s="16"/>
      <c r="G63" s="16"/>
      <c r="H63" s="16"/>
      <c r="I63" s="11"/>
    </row>
    <row r="64" ht="9" customHeight="1">
      <c r="A64" s="7"/>
      <c r="B64" s="8"/>
      <c r="C64" s="9"/>
      <c r="D64" s="10"/>
      <c r="E64" s="16"/>
      <c r="F64" s="16"/>
      <c r="G64" s="16"/>
      <c r="H64" s="16"/>
      <c r="I64" s="11"/>
    </row>
    <row r="65" ht="9" customHeight="1">
      <c r="A65" s="7"/>
      <c r="B65" s="8"/>
      <c r="C65" s="9"/>
      <c r="D65" s="10"/>
      <c r="E65" s="16"/>
      <c r="F65" s="16"/>
      <c r="G65" s="16"/>
      <c r="H65" s="16"/>
      <c r="I65" s="11"/>
    </row>
    <row r="66" ht="9" customHeight="1">
      <c r="A66" s="7"/>
      <c r="B66" s="8"/>
      <c r="C66" s="9"/>
      <c r="D66" s="10"/>
      <c r="E66" s="16"/>
      <c r="F66" s="16"/>
      <c r="G66" s="16"/>
      <c r="H66" s="16"/>
      <c r="I66" s="11"/>
    </row>
    <row r="67" ht="9" customHeight="1">
      <c r="A67" s="7"/>
      <c r="B67" s="8"/>
      <c r="C67" s="9"/>
      <c r="D67" s="10"/>
      <c r="E67" s="16"/>
      <c r="F67" s="16"/>
      <c r="G67" s="16"/>
      <c r="H67" s="16"/>
      <c r="I67" s="11"/>
    </row>
    <row r="68" ht="9" customHeight="1">
      <c r="A68" s="7"/>
      <c r="B68" s="8"/>
      <c r="C68" s="9"/>
      <c r="D68" s="10"/>
      <c r="E68" s="16"/>
      <c r="F68" s="16"/>
      <c r="G68" s="16"/>
      <c r="H68" s="16"/>
      <c r="I68" s="11"/>
    </row>
    <row r="69" ht="9" customHeight="1">
      <c r="A69" s="7"/>
      <c r="B69" s="8"/>
      <c r="C69" s="9"/>
      <c r="D69" s="10"/>
      <c r="E69" s="17"/>
      <c r="F69" s="17"/>
      <c r="G69" s="17"/>
      <c r="H69" s="17"/>
      <c r="I69" s="11"/>
    </row>
    <row r="70" ht="9" customHeight="1">
      <c r="A70" s="7"/>
      <c r="B70" s="8"/>
      <c r="C70" s="9"/>
      <c r="D70" s="11"/>
      <c r="E70" t="s" s="18">
        <f>IF('Paramètres'!C3&lt;&gt;"",'Paramètres'!C3,"")</f>
        <v>4</v>
      </c>
      <c r="F70" s="19"/>
      <c r="G70" s="19"/>
      <c r="H70" s="20"/>
      <c r="I70" s="21"/>
    </row>
    <row r="71" ht="9" customHeight="1">
      <c r="A71" s="7"/>
      <c r="B71" s="8"/>
      <c r="C71" s="9"/>
      <c r="D71" s="11"/>
      <c r="E71" s="22"/>
      <c r="F71" s="13"/>
      <c r="G71" s="13"/>
      <c r="H71" s="23"/>
      <c r="I71" s="21"/>
    </row>
    <row r="72" ht="9" customHeight="1">
      <c r="A72" s="7"/>
      <c r="B72" s="8"/>
      <c r="C72" s="9"/>
      <c r="D72" s="11"/>
      <c r="E72" s="22"/>
      <c r="F72" s="13"/>
      <c r="G72" s="13"/>
      <c r="H72" s="23"/>
      <c r="I72" s="21"/>
    </row>
    <row r="73" ht="9" customHeight="1">
      <c r="A73" s="7"/>
      <c r="B73" s="8"/>
      <c r="C73" s="9"/>
      <c r="D73" s="11"/>
      <c r="E73" s="22"/>
      <c r="F73" s="13"/>
      <c r="G73" s="13"/>
      <c r="H73" s="23"/>
      <c r="I73" s="21"/>
    </row>
    <row r="74" ht="9" customHeight="1">
      <c r="A74" s="7"/>
      <c r="B74" s="8"/>
      <c r="C74" s="9"/>
      <c r="D74" s="11"/>
      <c r="E74" s="22"/>
      <c r="F74" s="13"/>
      <c r="G74" s="13"/>
      <c r="H74" s="23"/>
      <c r="I74" s="21"/>
    </row>
    <row r="75" ht="9" customHeight="1">
      <c r="A75" s="7"/>
      <c r="B75" s="8"/>
      <c r="C75" s="9"/>
      <c r="D75" s="11"/>
      <c r="E75" s="22"/>
      <c r="F75" s="13"/>
      <c r="G75" s="13"/>
      <c r="H75" s="23"/>
      <c r="I75" s="21"/>
    </row>
    <row r="76" ht="9" customHeight="1">
      <c r="A76" s="7"/>
      <c r="B76" s="8"/>
      <c r="C76" s="9"/>
      <c r="D76" s="11"/>
      <c r="E76" s="24"/>
      <c r="F76" s="25"/>
      <c r="G76" s="25"/>
      <c r="H76" s="26"/>
      <c r="I76" s="21"/>
    </row>
    <row r="77" ht="9" customHeight="1">
      <c r="A77" s="7"/>
      <c r="B77" s="8"/>
      <c r="C77" s="9"/>
      <c r="D77" s="10"/>
      <c r="E77" s="5"/>
      <c r="F77" s="27"/>
      <c r="G77" s="27"/>
      <c r="H77" s="5"/>
      <c r="I77" s="11"/>
    </row>
    <row r="78" ht="9" customHeight="1">
      <c r="A78" s="7"/>
      <c r="B78" s="8"/>
      <c r="C78" t="s" s="28">
        <v>5</v>
      </c>
      <c r="D78" s="10"/>
      <c r="E78" s="11"/>
      <c r="F78" t="s" s="29">
        <v>6</v>
      </c>
      <c r="G78" t="s" s="29">
        <f>IF('Paramètres'!C7&lt;&gt;"",'Paramètres'!C7,"")</f>
        <v>7</v>
      </c>
      <c r="H78" s="30"/>
      <c r="I78" s="11"/>
    </row>
    <row r="79" ht="9" customHeight="1">
      <c r="A79" s="7"/>
      <c r="B79" s="8"/>
      <c r="C79" s="9"/>
      <c r="D79" s="10"/>
      <c r="E79" s="11"/>
      <c r="F79" s="31"/>
      <c r="G79" s="31"/>
      <c r="H79" s="30"/>
      <c r="I79" s="11"/>
    </row>
    <row r="80" ht="9" customHeight="1">
      <c r="A80" s="7"/>
      <c r="B80" s="8"/>
      <c r="C80" s="9"/>
      <c r="D80" s="10"/>
      <c r="E80" s="11"/>
      <c r="F80" t="s" s="29">
        <v>8</v>
      </c>
      <c r="G80" t="s" s="29">
        <f>IF('Paramètres'!C13&lt;&gt;"",'Paramètres'!C13,"")</f>
        <v>9</v>
      </c>
      <c r="H80" s="30"/>
      <c r="I80" s="11"/>
    </row>
    <row r="81" ht="9" customHeight="1">
      <c r="A81" s="7"/>
      <c r="B81" s="8"/>
      <c r="C81" s="9"/>
      <c r="D81" s="10"/>
      <c r="E81" s="11"/>
      <c r="F81" s="31"/>
      <c r="G81" s="31"/>
      <c r="H81" s="30"/>
      <c r="I81" s="11"/>
    </row>
    <row r="82" ht="9" customHeight="1">
      <c r="A82" s="7"/>
      <c r="B82" s="8"/>
      <c r="C82" s="9"/>
      <c r="D82" s="10"/>
      <c r="E82" s="11"/>
      <c r="F82" t="s" s="29">
        <v>10</v>
      </c>
      <c r="G82" t="s" s="29">
        <f>IF('Paramètres'!C15&lt;&gt;"",'Paramètres'!C15,"")</f>
        <v>11</v>
      </c>
      <c r="H82" s="30"/>
      <c r="I82" s="11"/>
    </row>
    <row r="83" ht="9" customHeight="1">
      <c r="A83" s="7"/>
      <c r="B83" s="8"/>
      <c r="C83" s="9"/>
      <c r="D83" s="10"/>
      <c r="E83" s="11"/>
      <c r="F83" s="31"/>
      <c r="G83" s="31"/>
      <c r="H83" s="30"/>
      <c r="I83" s="11"/>
    </row>
    <row r="84" ht="9" customHeight="1">
      <c r="A84" s="7"/>
      <c r="B84" s="8"/>
      <c r="C84" s="9"/>
      <c r="D84" s="10"/>
      <c r="E84" s="11"/>
      <c r="F84" t="s" s="29">
        <v>12</v>
      </c>
      <c r="G84" t="s" s="29">
        <f>IF('Paramètres'!C17&lt;&gt;"",'Paramètres'!C17,"")</f>
        <v>13</v>
      </c>
      <c r="H84" s="30"/>
      <c r="I84" s="11"/>
    </row>
    <row r="85" ht="9" customHeight="1">
      <c r="A85" s="7"/>
      <c r="B85" s="8"/>
      <c r="C85" s="9"/>
      <c r="D85" s="10"/>
      <c r="E85" s="11"/>
      <c r="F85" s="31"/>
      <c r="G85" s="31"/>
      <c r="H85" s="30"/>
      <c r="I85" s="11"/>
    </row>
    <row r="86" ht="9" customHeight="1">
      <c r="A86" s="32"/>
      <c r="B86" s="33"/>
      <c r="C86" s="34"/>
      <c r="D86" s="35"/>
      <c r="E86" s="35"/>
      <c r="F86" s="27"/>
      <c r="G86" s="27"/>
      <c r="H86" s="35"/>
      <c r="I86" s="36"/>
    </row>
  </sheetData>
  <mergeCells count="19">
    <mergeCell ref="C78:C84"/>
    <mergeCell ref="B78:B84"/>
    <mergeCell ref="F82:F83"/>
    <mergeCell ref="G82:G83"/>
    <mergeCell ref="F84:F85"/>
    <mergeCell ref="G84:G85"/>
    <mergeCell ref="F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  <mergeCell ref="E47:E58"/>
  </mergeCells>
  <pageMargins left="0.23622" right="0.23622" top="0.354331" bottom="0.472441" header="0.275591" footer="0.433071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1:R269"/>
  <sheetViews>
    <sheetView workbookViewId="0" showGridLines="0" defaultGridColor="1"/>
  </sheetViews>
  <sheetFormatPr defaultColWidth="9.16667" defaultRowHeight="15" customHeight="1" outlineLevelRow="0" outlineLevelCol="0"/>
  <cols>
    <col min="1" max="1" hidden="1" width="9.16667" style="37" customWidth="1"/>
    <col min="2" max="2" width="6.5" style="37" customWidth="1"/>
    <col min="3" max="3" width="28.5" style="37" customWidth="1"/>
    <col min="4" max="7" width="8.17188" style="37" customWidth="1"/>
    <col min="8" max="9" width="12.5" style="37" customWidth="1"/>
    <col min="10" max="16" hidden="1" width="9.16667" style="37" customWidth="1"/>
    <col min="17" max="18" width="10.6719" style="37" customWidth="1"/>
    <col min="19" max="16384" width="9.17188" style="37" customWidth="1"/>
  </cols>
  <sheetData>
    <row r="1" ht="9" customHeight="1" hidden="1">
      <c r="A1" t="s" s="38">
        <v>14</v>
      </c>
      <c r="B1" t="s" s="39">
        <v>15</v>
      </c>
      <c r="C1" t="s" s="40">
        <v>16</v>
      </c>
      <c r="D1" t="s" s="40">
        <v>17</v>
      </c>
      <c r="E1" t="s" s="40">
        <v>18</v>
      </c>
      <c r="F1" t="s" s="40">
        <v>19</v>
      </c>
      <c r="G1" t="s" s="40">
        <v>20</v>
      </c>
      <c r="H1" t="s" s="40">
        <v>21</v>
      </c>
      <c r="I1" t="s" s="40">
        <v>22</v>
      </c>
      <c r="J1" t="s" s="40">
        <v>23</v>
      </c>
      <c r="K1" s="41"/>
      <c r="L1" t="s" s="40">
        <v>24</v>
      </c>
      <c r="M1" t="s" s="40">
        <v>25</v>
      </c>
      <c r="N1" t="s" s="40">
        <v>26</v>
      </c>
      <c r="O1" t="s" s="40">
        <v>27</v>
      </c>
      <c r="P1" t="s" s="40">
        <v>28</v>
      </c>
      <c r="Q1" s="41"/>
      <c r="R1" s="42"/>
    </row>
    <row r="2" ht="13.55" customHeight="1">
      <c r="A2" s="43"/>
      <c r="B2" s="44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6"/>
      <c r="R2" s="47"/>
    </row>
    <row r="3" ht="22.5" customHeight="1">
      <c r="A3" t="s" s="48">
        <v>29</v>
      </c>
      <c r="B3" t="s" s="49">
        <v>30</v>
      </c>
      <c r="C3" t="s" s="49">
        <v>31</v>
      </c>
      <c r="D3" s="50"/>
      <c r="E3" s="50"/>
      <c r="F3" t="s" s="49">
        <v>19</v>
      </c>
      <c r="G3" t="s" s="49">
        <v>32</v>
      </c>
      <c r="H3" t="s" s="49">
        <v>33</v>
      </c>
      <c r="I3" t="s" s="49">
        <v>34</v>
      </c>
      <c r="J3" t="s" s="49">
        <v>35</v>
      </c>
      <c r="K3" t="s" s="49">
        <v>36</v>
      </c>
      <c r="L3" t="s" s="49">
        <v>37</v>
      </c>
      <c r="M3" t="s" s="49">
        <v>38</v>
      </c>
      <c r="N3" t="s" s="49">
        <v>39</v>
      </c>
      <c r="O3" t="s" s="49">
        <v>40</v>
      </c>
      <c r="P3" t="s" s="49">
        <v>41</v>
      </c>
      <c r="Q3" s="51"/>
      <c r="R3" s="52"/>
    </row>
    <row r="4" ht="39.6" customHeight="1">
      <c r="A4" s="53">
        <v>2</v>
      </c>
      <c r="B4" t="s" s="54">
        <v>42</v>
      </c>
      <c r="C4" t="s" s="55">
        <v>43</v>
      </c>
      <c r="D4" s="56"/>
      <c r="E4" s="56"/>
      <c r="F4" s="56"/>
      <c r="G4" s="56"/>
      <c r="H4" s="57"/>
      <c r="I4" s="58"/>
      <c r="J4" s="59"/>
      <c r="K4" s="60"/>
      <c r="L4" s="60"/>
      <c r="M4" s="60"/>
      <c r="N4" s="60"/>
      <c r="O4" s="60"/>
      <c r="P4" s="60"/>
      <c r="Q4" s="51"/>
      <c r="R4" s="52"/>
    </row>
    <row r="5" ht="9" customHeight="1" hidden="1">
      <c r="A5" s="61">
        <v>3</v>
      </c>
      <c r="B5" s="62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52"/>
    </row>
    <row r="6" ht="9" customHeight="1" hidden="1">
      <c r="A6" t="s" s="64">
        <v>44</v>
      </c>
      <c r="B6" s="62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52"/>
    </row>
    <row r="7" ht="9" customHeight="1" hidden="1">
      <c r="A7" s="61">
        <v>3</v>
      </c>
      <c r="B7" s="62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52"/>
    </row>
    <row r="8" ht="9" customHeight="1" hidden="1">
      <c r="A8" t="s" s="64">
        <v>44</v>
      </c>
      <c r="B8" s="62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52"/>
    </row>
    <row r="9" ht="9" customHeight="1" hidden="1">
      <c r="A9" s="61">
        <v>3</v>
      </c>
      <c r="B9" s="62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52"/>
    </row>
    <row r="10" ht="9" customHeight="1" hidden="1">
      <c r="A10" t="s" s="64">
        <v>44</v>
      </c>
      <c r="B10" s="62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52"/>
    </row>
    <row r="11" ht="9" customHeight="1" hidden="1">
      <c r="A11" s="61">
        <v>3</v>
      </c>
      <c r="B11" s="62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52"/>
    </row>
    <row r="12" ht="9" customHeight="1" hidden="1">
      <c r="A12" t="s" s="64">
        <v>44</v>
      </c>
      <c r="B12" s="62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52"/>
    </row>
    <row r="13" ht="18.6" customHeight="1">
      <c r="A13" s="53">
        <v>3</v>
      </c>
      <c r="B13" s="65">
        <v>5</v>
      </c>
      <c r="C13" t="s" s="66">
        <v>45</v>
      </c>
      <c r="D13" s="67"/>
      <c r="E13" s="67"/>
      <c r="F13" s="67"/>
      <c r="G13" s="67"/>
      <c r="H13" s="68"/>
      <c r="I13" s="69"/>
      <c r="J13" s="21"/>
      <c r="K13" s="70"/>
      <c r="L13" s="70"/>
      <c r="M13" s="70"/>
      <c r="N13" s="70"/>
      <c r="O13" s="70"/>
      <c r="P13" s="70"/>
      <c r="Q13" s="51"/>
      <c r="R13" s="52"/>
    </row>
    <row r="14" ht="9" customHeight="1" hidden="1">
      <c r="A14" t="s" s="64">
        <v>46</v>
      </c>
      <c r="B14" s="62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52"/>
    </row>
    <row r="15" ht="15.6" customHeight="1">
      <c r="A15" s="53">
        <v>4</v>
      </c>
      <c r="B15" t="s" s="71">
        <v>47</v>
      </c>
      <c r="C15" t="s" s="72">
        <v>48</v>
      </c>
      <c r="D15" s="73"/>
      <c r="E15" s="73"/>
      <c r="F15" s="74"/>
      <c r="G15" s="74"/>
      <c r="H15" s="75"/>
      <c r="I15" s="76"/>
      <c r="J15" s="21"/>
      <c r="K15" s="70"/>
      <c r="L15" s="70"/>
      <c r="M15" s="70"/>
      <c r="N15" s="70"/>
      <c r="O15" s="70"/>
      <c r="P15" s="70"/>
      <c r="Q15" s="51"/>
      <c r="R15" s="52"/>
    </row>
    <row r="16" ht="15.55" customHeight="1">
      <c r="A16" s="53">
        <v>9</v>
      </c>
      <c r="B16" t="s" s="77">
        <v>49</v>
      </c>
      <c r="C16" t="s" s="78">
        <v>50</v>
      </c>
      <c r="D16" s="21"/>
      <c r="E16" s="21"/>
      <c r="F16" t="s" s="79">
        <v>51</v>
      </c>
      <c r="G16" s="80"/>
      <c r="H16" s="81"/>
      <c r="I16" s="82">
        <f>G16*H16</f>
        <v>0</v>
      </c>
      <c r="J16" s="21"/>
      <c r="K16" s="70"/>
      <c r="L16" s="83">
        <v>0</v>
      </c>
      <c r="M16" s="70"/>
      <c r="N16" s="70"/>
      <c r="O16" s="70"/>
      <c r="P16" s="53">
        <v>104</v>
      </c>
      <c r="Q16" s="51"/>
      <c r="R16" s="52"/>
    </row>
    <row r="17" ht="11" customHeight="1" hidden="1">
      <c r="A17" t="s" s="64">
        <v>52</v>
      </c>
      <c r="B17" s="62"/>
      <c r="C17" s="63"/>
      <c r="D17" s="63"/>
      <c r="E17" s="63"/>
      <c r="F17" s="84"/>
      <c r="G17" s="84"/>
      <c r="H17" s="85"/>
      <c r="I17" s="84"/>
      <c r="J17" s="63"/>
      <c r="K17" s="63"/>
      <c r="L17" s="63"/>
      <c r="M17" s="63"/>
      <c r="N17" s="63"/>
      <c r="O17" s="63"/>
      <c r="P17" s="63"/>
      <c r="Q17" s="63"/>
      <c r="R17" s="52"/>
    </row>
    <row r="18" ht="14.55" customHeight="1">
      <c r="A18" t="s" s="48">
        <v>53</v>
      </c>
      <c r="B18" s="21"/>
      <c r="C18" t="s" s="48">
        <v>54</v>
      </c>
      <c r="D18" s="21"/>
      <c r="E18" s="21"/>
      <c r="F18" s="59"/>
      <c r="G18" s="59"/>
      <c r="H18" s="86"/>
      <c r="I18" s="59"/>
      <c r="J18" s="70"/>
      <c r="K18" s="70"/>
      <c r="L18" s="70"/>
      <c r="M18" s="70"/>
      <c r="N18" s="70"/>
      <c r="O18" s="70"/>
      <c r="P18" s="70"/>
      <c r="Q18" s="51"/>
      <c r="R18" s="52"/>
    </row>
    <row r="19" ht="22.7" customHeight="1">
      <c r="A19" t="s" s="48">
        <v>55</v>
      </c>
      <c r="B19" s="87"/>
      <c r="C19" t="s" s="88">
        <v>56</v>
      </c>
      <c r="D19" s="87"/>
      <c r="E19" s="87"/>
      <c r="F19" s="87"/>
      <c r="G19" s="87"/>
      <c r="H19" s="87"/>
      <c r="I19" s="87"/>
      <c r="J19" s="70"/>
      <c r="K19" s="70"/>
      <c r="L19" s="70"/>
      <c r="M19" s="70"/>
      <c r="N19" s="70"/>
      <c r="O19" s="70"/>
      <c r="P19" s="70"/>
      <c r="Q19" s="51"/>
      <c r="R19" s="52"/>
    </row>
    <row r="20" ht="9" customHeight="1" hidden="1">
      <c r="A20" t="s" s="64">
        <v>57</v>
      </c>
      <c r="B20" s="62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52"/>
    </row>
    <row r="21" ht="9" customHeight="1" hidden="1">
      <c r="A21" t="s" s="64">
        <v>58</v>
      </c>
      <c r="B21" s="62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52"/>
    </row>
    <row r="22" ht="15.75" customHeight="1">
      <c r="A22" s="53">
        <v>4</v>
      </c>
      <c r="B22" t="s" s="71">
        <v>59</v>
      </c>
      <c r="C22" t="s" s="72">
        <v>60</v>
      </c>
      <c r="D22" s="73"/>
      <c r="E22" s="73"/>
      <c r="F22" s="74"/>
      <c r="G22" s="74"/>
      <c r="H22" s="75"/>
      <c r="I22" s="76"/>
      <c r="J22" s="21"/>
      <c r="K22" s="70"/>
      <c r="L22" s="70"/>
      <c r="M22" s="70"/>
      <c r="N22" s="70"/>
      <c r="O22" s="70"/>
      <c r="P22" s="70"/>
      <c r="Q22" s="51"/>
      <c r="R22" s="52"/>
    </row>
    <row r="23" ht="27.2" customHeight="1">
      <c r="A23" s="53">
        <v>9</v>
      </c>
      <c r="B23" t="s" s="77">
        <v>61</v>
      </c>
      <c r="C23" t="s" s="78">
        <v>62</v>
      </c>
      <c r="D23" s="21"/>
      <c r="E23" s="21"/>
      <c r="F23" t="s" s="79">
        <v>51</v>
      </c>
      <c r="G23" s="80"/>
      <c r="H23" s="81"/>
      <c r="I23" s="82">
        <f>G23*H23</f>
        <v>0</v>
      </c>
      <c r="J23" s="21"/>
      <c r="K23" s="70"/>
      <c r="L23" s="83">
        <v>0</v>
      </c>
      <c r="M23" s="70"/>
      <c r="N23" s="70"/>
      <c r="O23" s="70"/>
      <c r="P23" s="53">
        <v>104</v>
      </c>
      <c r="Q23" s="51"/>
      <c r="R23" s="52"/>
    </row>
    <row r="24" ht="11" customHeight="1" hidden="1">
      <c r="A24" t="s" s="64">
        <v>52</v>
      </c>
      <c r="B24" s="62"/>
      <c r="C24" s="63"/>
      <c r="D24" s="63"/>
      <c r="E24" s="63"/>
      <c r="F24" s="84"/>
      <c r="G24" s="84"/>
      <c r="H24" s="85"/>
      <c r="I24" s="84"/>
      <c r="J24" s="63"/>
      <c r="K24" s="63"/>
      <c r="L24" s="63"/>
      <c r="M24" s="63"/>
      <c r="N24" s="63"/>
      <c r="O24" s="63"/>
      <c r="P24" s="63"/>
      <c r="Q24" s="63"/>
      <c r="R24" s="52"/>
    </row>
    <row r="25" ht="14.55" customHeight="1">
      <c r="A25" t="s" s="48">
        <v>53</v>
      </c>
      <c r="B25" s="21"/>
      <c r="C25" t="s" s="48">
        <v>63</v>
      </c>
      <c r="D25" s="21"/>
      <c r="E25" s="21"/>
      <c r="F25" s="59"/>
      <c r="G25" s="59"/>
      <c r="H25" s="86"/>
      <c r="I25" s="59"/>
      <c r="J25" s="70"/>
      <c r="K25" s="70"/>
      <c r="L25" s="70"/>
      <c r="M25" s="70"/>
      <c r="N25" s="70"/>
      <c r="O25" s="70"/>
      <c r="P25" s="70"/>
      <c r="Q25" s="51"/>
      <c r="R25" s="52"/>
    </row>
    <row r="26" ht="22.7" customHeight="1">
      <c r="A26" t="s" s="48">
        <v>55</v>
      </c>
      <c r="B26" s="87"/>
      <c r="C26" t="s" s="88">
        <v>64</v>
      </c>
      <c r="D26" s="87"/>
      <c r="E26" s="87"/>
      <c r="F26" s="89"/>
      <c r="G26" s="89"/>
      <c r="H26" s="90"/>
      <c r="I26" s="89"/>
      <c r="J26" s="70"/>
      <c r="K26" s="70"/>
      <c r="L26" s="70"/>
      <c r="M26" s="70"/>
      <c r="N26" s="70"/>
      <c r="O26" s="70"/>
      <c r="P26" s="70"/>
      <c r="Q26" s="51"/>
      <c r="R26" s="52"/>
    </row>
    <row r="27" ht="11" customHeight="1" hidden="1">
      <c r="A27" t="s" s="64">
        <v>57</v>
      </c>
      <c r="B27" s="62"/>
      <c r="C27" s="63"/>
      <c r="D27" s="63"/>
      <c r="E27" s="63"/>
      <c r="F27" s="84"/>
      <c r="G27" s="84"/>
      <c r="H27" s="85"/>
      <c r="I27" s="84"/>
      <c r="J27" s="63"/>
      <c r="K27" s="63"/>
      <c r="L27" s="63"/>
      <c r="M27" s="63"/>
      <c r="N27" s="63"/>
      <c r="O27" s="63"/>
      <c r="P27" s="63"/>
      <c r="Q27" s="63"/>
      <c r="R27" s="52"/>
    </row>
    <row r="28" ht="15.55" customHeight="1">
      <c r="A28" s="53">
        <v>9</v>
      </c>
      <c r="B28" t="s" s="77">
        <v>65</v>
      </c>
      <c r="C28" t="s" s="78">
        <v>66</v>
      </c>
      <c r="D28" s="21"/>
      <c r="E28" s="21"/>
      <c r="F28" t="s" s="79">
        <v>51</v>
      </c>
      <c r="G28" s="80"/>
      <c r="H28" s="81"/>
      <c r="I28" s="82">
        <f>G28*H28</f>
        <v>0</v>
      </c>
      <c r="J28" s="21"/>
      <c r="K28" s="70"/>
      <c r="L28" s="83">
        <v>0</v>
      </c>
      <c r="M28" s="70"/>
      <c r="N28" s="70"/>
      <c r="O28" s="70"/>
      <c r="P28" s="53">
        <v>104</v>
      </c>
      <c r="Q28" s="51"/>
      <c r="R28" s="52"/>
    </row>
    <row r="29" ht="11" customHeight="1" hidden="1">
      <c r="A29" t="s" s="64">
        <v>52</v>
      </c>
      <c r="B29" s="62"/>
      <c r="C29" s="63"/>
      <c r="D29" s="63"/>
      <c r="E29" s="63"/>
      <c r="F29" s="84"/>
      <c r="G29" s="84"/>
      <c r="H29" s="85"/>
      <c r="I29" s="84"/>
      <c r="J29" s="63"/>
      <c r="K29" s="63"/>
      <c r="L29" s="63"/>
      <c r="M29" s="63"/>
      <c r="N29" s="63"/>
      <c r="O29" s="63"/>
      <c r="P29" s="63"/>
      <c r="Q29" s="63"/>
      <c r="R29" s="52"/>
    </row>
    <row r="30" ht="14.55" customHeight="1">
      <c r="A30" t="s" s="48">
        <v>53</v>
      </c>
      <c r="B30" s="21"/>
      <c r="C30" t="s" s="48">
        <v>63</v>
      </c>
      <c r="D30" s="21"/>
      <c r="E30" s="21"/>
      <c r="F30" s="59"/>
      <c r="G30" s="59"/>
      <c r="H30" s="86"/>
      <c r="I30" s="59"/>
      <c r="J30" s="70"/>
      <c r="K30" s="70"/>
      <c r="L30" s="70"/>
      <c r="M30" s="70"/>
      <c r="N30" s="70"/>
      <c r="O30" s="70"/>
      <c r="P30" s="70"/>
      <c r="Q30" s="51"/>
      <c r="R30" s="52"/>
    </row>
    <row r="31" ht="22.7" customHeight="1">
      <c r="A31" t="s" s="48">
        <v>55</v>
      </c>
      <c r="B31" s="87"/>
      <c r="C31" t="s" s="88">
        <v>64</v>
      </c>
      <c r="D31" s="87"/>
      <c r="E31" s="87"/>
      <c r="F31" s="89"/>
      <c r="G31" s="89"/>
      <c r="H31" s="90"/>
      <c r="I31" s="89"/>
      <c r="J31" s="70"/>
      <c r="K31" s="70"/>
      <c r="L31" s="70"/>
      <c r="M31" s="70"/>
      <c r="N31" s="70"/>
      <c r="O31" s="70"/>
      <c r="P31" s="70"/>
      <c r="Q31" s="51"/>
      <c r="R31" s="52"/>
    </row>
    <row r="32" ht="11" customHeight="1" hidden="1">
      <c r="A32" t="s" s="64">
        <v>57</v>
      </c>
      <c r="B32" s="62"/>
      <c r="C32" s="63"/>
      <c r="D32" s="63"/>
      <c r="E32" s="63"/>
      <c r="F32" s="84"/>
      <c r="G32" s="84"/>
      <c r="H32" s="85"/>
      <c r="I32" s="84"/>
      <c r="J32" s="63"/>
      <c r="K32" s="63"/>
      <c r="L32" s="63"/>
      <c r="M32" s="63"/>
      <c r="N32" s="63"/>
      <c r="O32" s="63"/>
      <c r="P32" s="63"/>
      <c r="Q32" s="63"/>
      <c r="R32" s="52"/>
    </row>
    <row r="33" ht="15.55" customHeight="1">
      <c r="A33" s="53">
        <v>9</v>
      </c>
      <c r="B33" t="s" s="77">
        <v>67</v>
      </c>
      <c r="C33" t="s" s="78">
        <v>68</v>
      </c>
      <c r="D33" s="21"/>
      <c r="E33" s="21"/>
      <c r="F33" t="s" s="79">
        <v>51</v>
      </c>
      <c r="G33" s="80"/>
      <c r="H33" s="81"/>
      <c r="I33" s="82">
        <f>G33*H33</f>
        <v>0</v>
      </c>
      <c r="J33" s="21"/>
      <c r="K33" s="70"/>
      <c r="L33" s="83">
        <v>0</v>
      </c>
      <c r="M33" s="70"/>
      <c r="N33" s="70"/>
      <c r="O33" s="70"/>
      <c r="P33" s="53">
        <v>104</v>
      </c>
      <c r="Q33" s="51"/>
      <c r="R33" s="52"/>
    </row>
    <row r="34" ht="11" customHeight="1" hidden="1">
      <c r="A34" t="s" s="64">
        <v>52</v>
      </c>
      <c r="B34" s="62"/>
      <c r="C34" s="63"/>
      <c r="D34" s="63"/>
      <c r="E34" s="63"/>
      <c r="F34" s="84"/>
      <c r="G34" s="84"/>
      <c r="H34" s="85"/>
      <c r="I34" s="84"/>
      <c r="J34" s="63"/>
      <c r="K34" s="63"/>
      <c r="L34" s="63"/>
      <c r="M34" s="63"/>
      <c r="N34" s="63"/>
      <c r="O34" s="63"/>
      <c r="P34" s="63"/>
      <c r="Q34" s="63"/>
      <c r="R34" s="52"/>
    </row>
    <row r="35" ht="14.55" customHeight="1">
      <c r="A35" t="s" s="48">
        <v>53</v>
      </c>
      <c r="B35" s="21"/>
      <c r="C35" t="s" s="48">
        <v>63</v>
      </c>
      <c r="D35" s="21"/>
      <c r="E35" s="21"/>
      <c r="F35" s="59"/>
      <c r="G35" s="59"/>
      <c r="H35" s="86"/>
      <c r="I35" s="59"/>
      <c r="J35" s="70"/>
      <c r="K35" s="70"/>
      <c r="L35" s="70"/>
      <c r="M35" s="70"/>
      <c r="N35" s="70"/>
      <c r="O35" s="70"/>
      <c r="P35" s="70"/>
      <c r="Q35" s="51"/>
      <c r="R35" s="52"/>
    </row>
    <row r="36" ht="22.7" customHeight="1">
      <c r="A36" t="s" s="48">
        <v>55</v>
      </c>
      <c r="B36" s="87"/>
      <c r="C36" t="s" s="88">
        <v>69</v>
      </c>
      <c r="D36" s="87"/>
      <c r="E36" s="87"/>
      <c r="F36" s="89"/>
      <c r="G36" s="89"/>
      <c r="H36" s="90"/>
      <c r="I36" s="89"/>
      <c r="J36" s="70"/>
      <c r="K36" s="70"/>
      <c r="L36" s="70"/>
      <c r="M36" s="70"/>
      <c r="N36" s="70"/>
      <c r="O36" s="70"/>
      <c r="P36" s="70"/>
      <c r="Q36" s="51"/>
      <c r="R36" s="52"/>
    </row>
    <row r="37" ht="11" customHeight="1" hidden="1">
      <c r="A37" t="s" s="64">
        <v>57</v>
      </c>
      <c r="B37" s="62"/>
      <c r="C37" s="63"/>
      <c r="D37" s="63"/>
      <c r="E37" s="63"/>
      <c r="F37" s="84"/>
      <c r="G37" s="84"/>
      <c r="H37" s="85"/>
      <c r="I37" s="84"/>
      <c r="J37" s="63"/>
      <c r="K37" s="63"/>
      <c r="L37" s="63"/>
      <c r="M37" s="63"/>
      <c r="N37" s="63"/>
      <c r="O37" s="63"/>
      <c r="P37" s="63"/>
      <c r="Q37" s="63"/>
      <c r="R37" s="52"/>
    </row>
    <row r="38" ht="27.2" customHeight="1">
      <c r="A38" s="53">
        <v>9</v>
      </c>
      <c r="B38" t="s" s="77">
        <v>70</v>
      </c>
      <c r="C38" t="s" s="78">
        <v>71</v>
      </c>
      <c r="D38" s="21"/>
      <c r="E38" s="21"/>
      <c r="F38" t="s" s="79">
        <v>51</v>
      </c>
      <c r="G38" s="80"/>
      <c r="H38" s="81"/>
      <c r="I38" s="82">
        <f>G38*H38</f>
        <v>0</v>
      </c>
      <c r="J38" s="21"/>
      <c r="K38" s="70"/>
      <c r="L38" s="83">
        <v>0</v>
      </c>
      <c r="M38" s="70"/>
      <c r="N38" s="70"/>
      <c r="O38" s="70"/>
      <c r="P38" s="53">
        <v>104</v>
      </c>
      <c r="Q38" s="51"/>
      <c r="R38" s="52"/>
    </row>
    <row r="39" ht="11" customHeight="1" hidden="1">
      <c r="A39" t="s" s="64">
        <v>52</v>
      </c>
      <c r="B39" s="62"/>
      <c r="C39" s="63"/>
      <c r="D39" s="63"/>
      <c r="E39" s="63"/>
      <c r="F39" s="84"/>
      <c r="G39" s="84"/>
      <c r="H39" s="85"/>
      <c r="I39" s="84"/>
      <c r="J39" s="63"/>
      <c r="K39" s="63"/>
      <c r="L39" s="63"/>
      <c r="M39" s="63"/>
      <c r="N39" s="63"/>
      <c r="O39" s="63"/>
      <c r="P39" s="63"/>
      <c r="Q39" s="63"/>
      <c r="R39" s="52"/>
    </row>
    <row r="40" ht="14.55" customHeight="1">
      <c r="A40" t="s" s="48">
        <v>53</v>
      </c>
      <c r="B40" s="21"/>
      <c r="C40" t="s" s="48">
        <v>63</v>
      </c>
      <c r="D40" s="21"/>
      <c r="E40" s="21"/>
      <c r="F40" s="59"/>
      <c r="G40" s="59"/>
      <c r="H40" s="86"/>
      <c r="I40" s="59"/>
      <c r="J40" s="70"/>
      <c r="K40" s="70"/>
      <c r="L40" s="70"/>
      <c r="M40" s="70"/>
      <c r="N40" s="70"/>
      <c r="O40" s="70"/>
      <c r="P40" s="70"/>
      <c r="Q40" s="51"/>
      <c r="R40" s="52"/>
    </row>
    <row r="41" ht="22.7" customHeight="1">
      <c r="A41" t="s" s="48">
        <v>55</v>
      </c>
      <c r="B41" s="87"/>
      <c r="C41" t="s" s="88">
        <v>69</v>
      </c>
      <c r="D41" s="87"/>
      <c r="E41" s="87"/>
      <c r="F41" s="89"/>
      <c r="G41" s="89"/>
      <c r="H41" s="90"/>
      <c r="I41" s="89"/>
      <c r="J41" s="70"/>
      <c r="K41" s="70"/>
      <c r="L41" s="70"/>
      <c r="M41" s="70"/>
      <c r="N41" s="70"/>
      <c r="O41" s="70"/>
      <c r="P41" s="70"/>
      <c r="Q41" s="51"/>
      <c r="R41" s="52"/>
    </row>
    <row r="42" ht="11" customHeight="1" hidden="1">
      <c r="A42" t="s" s="64">
        <v>72</v>
      </c>
      <c r="B42" s="62"/>
      <c r="C42" s="63"/>
      <c r="D42" s="63"/>
      <c r="E42" s="63"/>
      <c r="F42" s="84"/>
      <c r="G42" s="84"/>
      <c r="H42" s="85"/>
      <c r="I42" s="84"/>
      <c r="J42" s="63"/>
      <c r="K42" s="63"/>
      <c r="L42" s="63"/>
      <c r="M42" s="63"/>
      <c r="N42" s="63"/>
      <c r="O42" s="63"/>
      <c r="P42" s="63"/>
      <c r="Q42" s="63"/>
      <c r="R42" s="52"/>
    </row>
    <row r="43" ht="11" customHeight="1" hidden="1">
      <c r="A43" t="s" s="64">
        <v>57</v>
      </c>
      <c r="B43" s="62"/>
      <c r="C43" s="63"/>
      <c r="D43" s="63"/>
      <c r="E43" s="63"/>
      <c r="F43" s="84"/>
      <c r="G43" s="84"/>
      <c r="H43" s="85"/>
      <c r="I43" s="84"/>
      <c r="J43" s="63"/>
      <c r="K43" s="63"/>
      <c r="L43" s="63"/>
      <c r="M43" s="63"/>
      <c r="N43" s="63"/>
      <c r="O43" s="63"/>
      <c r="P43" s="63"/>
      <c r="Q43" s="63"/>
      <c r="R43" s="52"/>
    </row>
    <row r="44" ht="15.55" customHeight="1">
      <c r="A44" s="53">
        <v>9</v>
      </c>
      <c r="B44" t="s" s="77">
        <v>73</v>
      </c>
      <c r="C44" t="s" s="78">
        <v>74</v>
      </c>
      <c r="D44" s="21"/>
      <c r="E44" s="21"/>
      <c r="F44" t="s" s="79">
        <v>51</v>
      </c>
      <c r="G44" s="80"/>
      <c r="H44" s="81"/>
      <c r="I44" s="82">
        <f>G44*H44</f>
        <v>0</v>
      </c>
      <c r="J44" s="21"/>
      <c r="K44" s="70"/>
      <c r="L44" s="83">
        <v>0</v>
      </c>
      <c r="M44" s="70"/>
      <c r="N44" s="70"/>
      <c r="O44" s="70"/>
      <c r="P44" s="53">
        <v>104</v>
      </c>
      <c r="Q44" s="51"/>
      <c r="R44" s="52"/>
    </row>
    <row r="45" ht="11" customHeight="1" hidden="1">
      <c r="A45" t="s" s="64">
        <v>52</v>
      </c>
      <c r="B45" s="62"/>
      <c r="C45" s="63"/>
      <c r="D45" s="63"/>
      <c r="E45" s="63"/>
      <c r="F45" s="84"/>
      <c r="G45" s="84"/>
      <c r="H45" s="85"/>
      <c r="I45" s="84"/>
      <c r="J45" s="63"/>
      <c r="K45" s="63"/>
      <c r="L45" s="63"/>
      <c r="M45" s="63"/>
      <c r="N45" s="63"/>
      <c r="O45" s="63"/>
      <c r="P45" s="63"/>
      <c r="Q45" s="63"/>
      <c r="R45" s="52"/>
    </row>
    <row r="46" ht="11" customHeight="1" hidden="1">
      <c r="A46" t="s" s="64">
        <v>52</v>
      </c>
      <c r="B46" s="62"/>
      <c r="C46" s="63"/>
      <c r="D46" s="63"/>
      <c r="E46" s="63"/>
      <c r="F46" s="84"/>
      <c r="G46" s="84"/>
      <c r="H46" s="85"/>
      <c r="I46" s="84"/>
      <c r="J46" s="63"/>
      <c r="K46" s="63"/>
      <c r="L46" s="63"/>
      <c r="M46" s="63"/>
      <c r="N46" s="63"/>
      <c r="O46" s="63"/>
      <c r="P46" s="63"/>
      <c r="Q46" s="63"/>
      <c r="R46" s="52"/>
    </row>
    <row r="47" ht="14.55" customHeight="1">
      <c r="A47" t="s" s="48">
        <v>53</v>
      </c>
      <c r="B47" s="21"/>
      <c r="C47" t="s" s="48">
        <v>75</v>
      </c>
      <c r="D47" s="21"/>
      <c r="E47" s="21"/>
      <c r="F47" s="59"/>
      <c r="G47" s="59"/>
      <c r="H47" s="86"/>
      <c r="I47" s="59"/>
      <c r="J47" s="70"/>
      <c r="K47" s="70"/>
      <c r="L47" s="70"/>
      <c r="M47" s="70"/>
      <c r="N47" s="70"/>
      <c r="O47" s="70"/>
      <c r="P47" s="70"/>
      <c r="Q47" s="51"/>
      <c r="R47" s="52"/>
    </row>
    <row r="48" ht="45" customHeight="1">
      <c r="A48" t="s" s="48">
        <v>55</v>
      </c>
      <c r="B48" s="87"/>
      <c r="C48" t="s" s="88">
        <v>76</v>
      </c>
      <c r="D48" s="87"/>
      <c r="E48" s="87"/>
      <c r="F48" s="87"/>
      <c r="G48" s="87"/>
      <c r="H48" s="87"/>
      <c r="I48" s="87"/>
      <c r="J48" s="70"/>
      <c r="K48" s="70"/>
      <c r="L48" s="70"/>
      <c r="M48" s="70"/>
      <c r="N48" s="70"/>
      <c r="O48" s="70"/>
      <c r="P48" s="70"/>
      <c r="Q48" s="51"/>
      <c r="R48" s="52"/>
    </row>
    <row r="49" ht="9" customHeight="1" hidden="1">
      <c r="A49" t="s" s="64">
        <v>57</v>
      </c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52"/>
    </row>
    <row r="50" ht="9" customHeight="1" hidden="1">
      <c r="A50" t="s" s="64">
        <v>58</v>
      </c>
      <c r="B50" s="62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52"/>
    </row>
    <row r="51" ht="29.45" customHeight="1">
      <c r="A51" s="53">
        <v>4</v>
      </c>
      <c r="B51" t="s" s="71">
        <v>77</v>
      </c>
      <c r="C51" t="s" s="72">
        <v>78</v>
      </c>
      <c r="D51" s="73"/>
      <c r="E51" s="73"/>
      <c r="F51" s="74"/>
      <c r="G51" s="74"/>
      <c r="H51" s="75"/>
      <c r="I51" s="76"/>
      <c r="J51" s="21"/>
      <c r="K51" s="70"/>
      <c r="L51" s="70"/>
      <c r="M51" s="70"/>
      <c r="N51" s="70"/>
      <c r="O51" s="70"/>
      <c r="P51" s="70"/>
      <c r="Q51" s="51"/>
      <c r="R51" s="52"/>
    </row>
    <row r="52" ht="27.2" customHeight="1">
      <c r="A52" s="53">
        <v>9</v>
      </c>
      <c r="B52" t="s" s="77">
        <v>79</v>
      </c>
      <c r="C52" t="s" s="78">
        <v>80</v>
      </c>
      <c r="D52" s="21"/>
      <c r="E52" s="21"/>
      <c r="F52" t="s" s="79">
        <v>18</v>
      </c>
      <c r="G52" s="91"/>
      <c r="H52" s="81"/>
      <c r="I52" s="82">
        <f>G52*H52</f>
        <v>0</v>
      </c>
      <c r="J52" s="21"/>
      <c r="K52" s="70"/>
      <c r="L52" s="83">
        <v>0</v>
      </c>
      <c r="M52" s="70"/>
      <c r="N52" s="70"/>
      <c r="O52" s="70"/>
      <c r="P52" s="53">
        <v>104</v>
      </c>
      <c r="Q52" s="51"/>
      <c r="R52" s="52"/>
    </row>
    <row r="53" ht="11" customHeight="1" hidden="1">
      <c r="A53" t="s" s="64">
        <v>52</v>
      </c>
      <c r="B53" s="62"/>
      <c r="C53" s="63"/>
      <c r="D53" s="63"/>
      <c r="E53" s="63"/>
      <c r="F53" s="84"/>
      <c r="G53" s="84"/>
      <c r="H53" s="85"/>
      <c r="I53" s="84"/>
      <c r="J53" s="63"/>
      <c r="K53" s="63"/>
      <c r="L53" s="63"/>
      <c r="M53" s="63"/>
      <c r="N53" s="63"/>
      <c r="O53" s="63"/>
      <c r="P53" s="63"/>
      <c r="Q53" s="63"/>
      <c r="R53" s="52"/>
    </row>
    <row r="54" ht="14.55" customHeight="1">
      <c r="A54" t="s" s="48">
        <v>53</v>
      </c>
      <c r="B54" s="21"/>
      <c r="C54" t="s" s="48">
        <v>81</v>
      </c>
      <c r="D54" s="21"/>
      <c r="E54" s="21"/>
      <c r="F54" s="59"/>
      <c r="G54" s="59"/>
      <c r="H54" s="86"/>
      <c r="I54" s="59"/>
      <c r="J54" s="70"/>
      <c r="K54" s="70"/>
      <c r="L54" s="70"/>
      <c r="M54" s="70"/>
      <c r="N54" s="70"/>
      <c r="O54" s="70"/>
      <c r="P54" s="70"/>
      <c r="Q54" s="51"/>
      <c r="R54" s="52"/>
    </row>
    <row r="55" ht="22.7" customHeight="1">
      <c r="A55" t="s" s="48">
        <v>55</v>
      </c>
      <c r="B55" s="87"/>
      <c r="C55" t="s" s="88">
        <v>82</v>
      </c>
      <c r="D55" s="87"/>
      <c r="E55" s="87"/>
      <c r="F55" s="89"/>
      <c r="G55" s="89"/>
      <c r="H55" s="90"/>
      <c r="I55" s="89"/>
      <c r="J55" s="70"/>
      <c r="K55" s="70"/>
      <c r="L55" s="70"/>
      <c r="M55" s="70"/>
      <c r="N55" s="70"/>
      <c r="O55" s="70"/>
      <c r="P55" s="70"/>
      <c r="Q55" s="51"/>
      <c r="R55" s="52"/>
    </row>
    <row r="56" ht="11" customHeight="1" hidden="1">
      <c r="A56" t="s" s="64">
        <v>72</v>
      </c>
      <c r="B56" s="62"/>
      <c r="C56" s="63"/>
      <c r="D56" s="63"/>
      <c r="E56" s="63"/>
      <c r="F56" s="84"/>
      <c r="G56" s="84"/>
      <c r="H56" s="85"/>
      <c r="I56" s="84"/>
      <c r="J56" s="63"/>
      <c r="K56" s="63"/>
      <c r="L56" s="63"/>
      <c r="M56" s="63"/>
      <c r="N56" s="63"/>
      <c r="O56" s="63"/>
      <c r="P56" s="63"/>
      <c r="Q56" s="63"/>
      <c r="R56" s="52"/>
    </row>
    <row r="57" ht="11" customHeight="1" hidden="1">
      <c r="A57" t="s" s="64">
        <v>72</v>
      </c>
      <c r="B57" s="62"/>
      <c r="C57" s="63"/>
      <c r="D57" s="63"/>
      <c r="E57" s="63"/>
      <c r="F57" s="84"/>
      <c r="G57" s="84"/>
      <c r="H57" s="85"/>
      <c r="I57" s="84"/>
      <c r="J57" s="63"/>
      <c r="K57" s="63"/>
      <c r="L57" s="63"/>
      <c r="M57" s="63"/>
      <c r="N57" s="63"/>
      <c r="O57" s="63"/>
      <c r="P57" s="63"/>
      <c r="Q57" s="63"/>
      <c r="R57" s="52"/>
    </row>
    <row r="58" ht="11" customHeight="1" hidden="1">
      <c r="A58" t="s" s="64">
        <v>72</v>
      </c>
      <c r="B58" s="62"/>
      <c r="C58" s="63"/>
      <c r="D58" s="63"/>
      <c r="E58" s="63"/>
      <c r="F58" s="84"/>
      <c r="G58" s="84"/>
      <c r="H58" s="85"/>
      <c r="I58" s="84"/>
      <c r="J58" s="63"/>
      <c r="K58" s="63"/>
      <c r="L58" s="63"/>
      <c r="M58" s="63"/>
      <c r="N58" s="63"/>
      <c r="O58" s="63"/>
      <c r="P58" s="63"/>
      <c r="Q58" s="63"/>
      <c r="R58" s="52"/>
    </row>
    <row r="59" ht="11" customHeight="1" hidden="1">
      <c r="A59" t="s" s="64">
        <v>57</v>
      </c>
      <c r="B59" s="62"/>
      <c r="C59" s="63"/>
      <c r="D59" s="63"/>
      <c r="E59" s="63"/>
      <c r="F59" s="84"/>
      <c r="G59" s="84"/>
      <c r="H59" s="85"/>
      <c r="I59" s="84"/>
      <c r="J59" s="63"/>
      <c r="K59" s="63"/>
      <c r="L59" s="63"/>
      <c r="M59" s="63"/>
      <c r="N59" s="63"/>
      <c r="O59" s="63"/>
      <c r="P59" s="63"/>
      <c r="Q59" s="63"/>
      <c r="R59" s="52"/>
    </row>
    <row r="60" ht="15.55" customHeight="1">
      <c r="A60" s="53">
        <v>9</v>
      </c>
      <c r="B60" t="s" s="77">
        <v>83</v>
      </c>
      <c r="C60" t="s" s="78">
        <v>84</v>
      </c>
      <c r="D60" s="21"/>
      <c r="E60" s="21"/>
      <c r="F60" t="s" s="79">
        <v>18</v>
      </c>
      <c r="G60" s="91"/>
      <c r="H60" s="81"/>
      <c r="I60" s="82">
        <f>G60*H60</f>
        <v>0</v>
      </c>
      <c r="J60" s="21"/>
      <c r="K60" s="70"/>
      <c r="L60" s="83">
        <v>0</v>
      </c>
      <c r="M60" s="70"/>
      <c r="N60" s="70"/>
      <c r="O60" s="70"/>
      <c r="P60" s="53">
        <v>104</v>
      </c>
      <c r="Q60" s="51"/>
      <c r="R60" s="52"/>
    </row>
    <row r="61" ht="11" customHeight="1" hidden="1">
      <c r="A61" t="s" s="64">
        <v>52</v>
      </c>
      <c r="B61" s="62"/>
      <c r="C61" s="63"/>
      <c r="D61" s="63"/>
      <c r="E61" s="63"/>
      <c r="F61" s="84"/>
      <c r="G61" s="84"/>
      <c r="H61" s="85"/>
      <c r="I61" s="84"/>
      <c r="J61" s="63"/>
      <c r="K61" s="63"/>
      <c r="L61" s="63"/>
      <c r="M61" s="63"/>
      <c r="N61" s="63"/>
      <c r="O61" s="63"/>
      <c r="P61" s="63"/>
      <c r="Q61" s="63"/>
      <c r="R61" s="52"/>
    </row>
    <row r="62" ht="14.55" customHeight="1">
      <c r="A62" t="s" s="48">
        <v>53</v>
      </c>
      <c r="B62" s="21"/>
      <c r="C62" t="s" s="48">
        <v>81</v>
      </c>
      <c r="D62" s="21"/>
      <c r="E62" s="21"/>
      <c r="F62" s="59"/>
      <c r="G62" s="59"/>
      <c r="H62" s="86"/>
      <c r="I62" s="59"/>
      <c r="J62" s="70"/>
      <c r="K62" s="70"/>
      <c r="L62" s="70"/>
      <c r="M62" s="70"/>
      <c r="N62" s="70"/>
      <c r="O62" s="70"/>
      <c r="P62" s="70"/>
      <c r="Q62" s="51"/>
      <c r="R62" s="52"/>
    </row>
    <row r="63" ht="22.7" customHeight="1">
      <c r="A63" t="s" s="48">
        <v>55</v>
      </c>
      <c r="B63" s="87"/>
      <c r="C63" t="s" s="88">
        <v>85</v>
      </c>
      <c r="D63" s="87"/>
      <c r="E63" s="87"/>
      <c r="F63" s="89"/>
      <c r="G63" s="89"/>
      <c r="H63" s="90"/>
      <c r="I63" s="89"/>
      <c r="J63" s="70"/>
      <c r="K63" s="70"/>
      <c r="L63" s="70"/>
      <c r="M63" s="70"/>
      <c r="N63" s="70"/>
      <c r="O63" s="70"/>
      <c r="P63" s="70"/>
      <c r="Q63" s="51"/>
      <c r="R63" s="52"/>
    </row>
    <row r="64" ht="11" customHeight="1" hidden="1">
      <c r="A64" t="s" s="64">
        <v>72</v>
      </c>
      <c r="B64" s="62"/>
      <c r="C64" s="63"/>
      <c r="D64" s="63"/>
      <c r="E64" s="63"/>
      <c r="F64" s="84"/>
      <c r="G64" s="84"/>
      <c r="H64" s="85"/>
      <c r="I64" s="84"/>
      <c r="J64" s="63"/>
      <c r="K64" s="63"/>
      <c r="L64" s="63"/>
      <c r="M64" s="63"/>
      <c r="N64" s="63"/>
      <c r="O64" s="63"/>
      <c r="P64" s="63"/>
      <c r="Q64" s="63"/>
      <c r="R64" s="52"/>
    </row>
    <row r="65" ht="11" customHeight="1" hidden="1">
      <c r="A65" t="s" s="64">
        <v>72</v>
      </c>
      <c r="B65" s="62"/>
      <c r="C65" s="63"/>
      <c r="D65" s="63"/>
      <c r="E65" s="63"/>
      <c r="F65" s="84"/>
      <c r="G65" s="84"/>
      <c r="H65" s="85"/>
      <c r="I65" s="84"/>
      <c r="J65" s="63"/>
      <c r="K65" s="63"/>
      <c r="L65" s="63"/>
      <c r="M65" s="63"/>
      <c r="N65" s="63"/>
      <c r="O65" s="63"/>
      <c r="P65" s="63"/>
      <c r="Q65" s="63"/>
      <c r="R65" s="52"/>
    </row>
    <row r="66" ht="11" customHeight="1" hidden="1">
      <c r="A66" t="s" s="64">
        <v>72</v>
      </c>
      <c r="B66" s="62"/>
      <c r="C66" s="63"/>
      <c r="D66" s="63"/>
      <c r="E66" s="63"/>
      <c r="F66" s="84"/>
      <c r="G66" s="84"/>
      <c r="H66" s="85"/>
      <c r="I66" s="84"/>
      <c r="J66" s="63"/>
      <c r="K66" s="63"/>
      <c r="L66" s="63"/>
      <c r="M66" s="63"/>
      <c r="N66" s="63"/>
      <c r="O66" s="63"/>
      <c r="P66" s="63"/>
      <c r="Q66" s="63"/>
      <c r="R66" s="52"/>
    </row>
    <row r="67" ht="11" customHeight="1" hidden="1">
      <c r="A67" t="s" s="64">
        <v>57</v>
      </c>
      <c r="B67" s="62"/>
      <c r="C67" s="63"/>
      <c r="D67" s="63"/>
      <c r="E67" s="63"/>
      <c r="F67" s="84"/>
      <c r="G67" s="84"/>
      <c r="H67" s="85"/>
      <c r="I67" s="84"/>
      <c r="J67" s="63"/>
      <c r="K67" s="63"/>
      <c r="L67" s="63"/>
      <c r="M67" s="63"/>
      <c r="N67" s="63"/>
      <c r="O67" s="63"/>
      <c r="P67" s="63"/>
      <c r="Q67" s="63"/>
      <c r="R67" s="52"/>
    </row>
    <row r="68" ht="15.55" customHeight="1">
      <c r="A68" s="53">
        <v>9</v>
      </c>
      <c r="B68" t="s" s="77">
        <v>86</v>
      </c>
      <c r="C68" t="s" s="78">
        <v>87</v>
      </c>
      <c r="D68" s="21"/>
      <c r="E68" s="21"/>
      <c r="F68" t="s" s="79">
        <v>51</v>
      </c>
      <c r="G68" s="80"/>
      <c r="H68" s="81"/>
      <c r="I68" s="82">
        <f>G68*H68</f>
        <v>0</v>
      </c>
      <c r="J68" s="21"/>
      <c r="K68" s="70"/>
      <c r="L68" s="83">
        <v>0</v>
      </c>
      <c r="M68" s="70"/>
      <c r="N68" s="70"/>
      <c r="O68" s="70"/>
      <c r="P68" s="53">
        <v>104</v>
      </c>
      <c r="Q68" s="51"/>
      <c r="R68" s="52"/>
    </row>
    <row r="69" ht="11" customHeight="1" hidden="1">
      <c r="A69" t="s" s="64">
        <v>52</v>
      </c>
      <c r="B69" s="62"/>
      <c r="C69" s="63"/>
      <c r="D69" s="63"/>
      <c r="E69" s="63"/>
      <c r="F69" s="84"/>
      <c r="G69" s="84"/>
      <c r="H69" s="85"/>
      <c r="I69" s="84"/>
      <c r="J69" s="63"/>
      <c r="K69" s="63"/>
      <c r="L69" s="63"/>
      <c r="M69" s="63"/>
      <c r="N69" s="63"/>
      <c r="O69" s="63"/>
      <c r="P69" s="63"/>
      <c r="Q69" s="63"/>
      <c r="R69" s="52"/>
    </row>
    <row r="70" ht="14.55" customHeight="1">
      <c r="A70" t="s" s="48">
        <v>53</v>
      </c>
      <c r="B70" s="21"/>
      <c r="C70" t="s" s="48">
        <v>88</v>
      </c>
      <c r="D70" s="21"/>
      <c r="E70" s="21"/>
      <c r="F70" s="59"/>
      <c r="G70" s="59"/>
      <c r="H70" s="86"/>
      <c r="I70" s="59"/>
      <c r="J70" s="70"/>
      <c r="K70" s="70"/>
      <c r="L70" s="70"/>
      <c r="M70" s="70"/>
      <c r="N70" s="70"/>
      <c r="O70" s="70"/>
      <c r="P70" s="70"/>
      <c r="Q70" s="51"/>
      <c r="R70" s="52"/>
    </row>
    <row r="71" ht="33.95" customHeight="1">
      <c r="A71" t="s" s="48">
        <v>55</v>
      </c>
      <c r="B71" s="87"/>
      <c r="C71" t="s" s="88">
        <v>89</v>
      </c>
      <c r="D71" s="87"/>
      <c r="E71" s="87"/>
      <c r="F71" s="89"/>
      <c r="G71" s="89"/>
      <c r="H71" s="90"/>
      <c r="I71" s="89"/>
      <c r="J71" s="70"/>
      <c r="K71" s="70"/>
      <c r="L71" s="70"/>
      <c r="M71" s="70"/>
      <c r="N71" s="70"/>
      <c r="O71" s="70"/>
      <c r="P71" s="70"/>
      <c r="Q71" s="51"/>
      <c r="R71" s="52"/>
    </row>
    <row r="72" ht="11" customHeight="1" hidden="1">
      <c r="A72" t="s" s="64">
        <v>72</v>
      </c>
      <c r="B72" s="62"/>
      <c r="C72" s="63"/>
      <c r="D72" s="63"/>
      <c r="E72" s="63"/>
      <c r="F72" s="84"/>
      <c r="G72" s="84"/>
      <c r="H72" s="85"/>
      <c r="I72" s="84"/>
      <c r="J72" s="63"/>
      <c r="K72" s="63"/>
      <c r="L72" s="63"/>
      <c r="M72" s="63"/>
      <c r="N72" s="63"/>
      <c r="O72" s="63"/>
      <c r="P72" s="63"/>
      <c r="Q72" s="63"/>
      <c r="R72" s="52"/>
    </row>
    <row r="73" ht="11" customHeight="1" hidden="1">
      <c r="A73" t="s" s="64">
        <v>57</v>
      </c>
      <c r="B73" s="62"/>
      <c r="C73" s="63"/>
      <c r="D73" s="63"/>
      <c r="E73" s="63"/>
      <c r="F73" s="84"/>
      <c r="G73" s="84"/>
      <c r="H73" s="85"/>
      <c r="I73" s="84"/>
      <c r="J73" s="63"/>
      <c r="K73" s="63"/>
      <c r="L73" s="63"/>
      <c r="M73" s="63"/>
      <c r="N73" s="63"/>
      <c r="O73" s="63"/>
      <c r="P73" s="63"/>
      <c r="Q73" s="63"/>
      <c r="R73" s="52"/>
    </row>
    <row r="74" ht="15.55" customHeight="1">
      <c r="A74" s="53">
        <v>9</v>
      </c>
      <c r="B74" t="s" s="77">
        <v>90</v>
      </c>
      <c r="C74" t="s" s="78">
        <v>91</v>
      </c>
      <c r="D74" s="21"/>
      <c r="E74" s="21"/>
      <c r="F74" t="s" s="79">
        <v>51</v>
      </c>
      <c r="G74" s="80"/>
      <c r="H74" s="81"/>
      <c r="I74" s="82">
        <f>G74*H74</f>
        <v>0</v>
      </c>
      <c r="J74" s="21"/>
      <c r="K74" s="70"/>
      <c r="L74" s="83">
        <v>0</v>
      </c>
      <c r="M74" s="70"/>
      <c r="N74" s="70"/>
      <c r="O74" s="70"/>
      <c r="P74" s="53">
        <v>104</v>
      </c>
      <c r="Q74" s="51"/>
      <c r="R74" s="52"/>
    </row>
    <row r="75" ht="11" customHeight="1" hidden="1">
      <c r="A75" t="s" s="64">
        <v>52</v>
      </c>
      <c r="B75" s="62"/>
      <c r="C75" s="63"/>
      <c r="D75" s="63"/>
      <c r="E75" s="63"/>
      <c r="F75" s="84"/>
      <c r="G75" s="84"/>
      <c r="H75" s="85"/>
      <c r="I75" s="84"/>
      <c r="J75" s="63"/>
      <c r="K75" s="63"/>
      <c r="L75" s="63"/>
      <c r="M75" s="63"/>
      <c r="N75" s="63"/>
      <c r="O75" s="63"/>
      <c r="P75" s="63"/>
      <c r="Q75" s="63"/>
      <c r="R75" s="52"/>
    </row>
    <row r="76" ht="14.55" customHeight="1">
      <c r="A76" t="s" s="48">
        <v>53</v>
      </c>
      <c r="B76" s="21"/>
      <c r="C76" t="s" s="48">
        <v>88</v>
      </c>
      <c r="D76" s="21"/>
      <c r="E76" s="21"/>
      <c r="F76" s="59"/>
      <c r="G76" s="59"/>
      <c r="H76" s="86"/>
      <c r="I76" s="59"/>
      <c r="J76" s="70"/>
      <c r="K76" s="70"/>
      <c r="L76" s="70"/>
      <c r="M76" s="70"/>
      <c r="N76" s="70"/>
      <c r="O76" s="70"/>
      <c r="P76" s="70"/>
      <c r="Q76" s="51"/>
      <c r="R76" s="52"/>
    </row>
    <row r="77" ht="42.95" customHeight="1">
      <c r="A77" t="s" s="48">
        <v>55</v>
      </c>
      <c r="B77" s="87"/>
      <c r="C77" t="s" s="88">
        <v>92</v>
      </c>
      <c r="D77" s="87"/>
      <c r="E77" s="87"/>
      <c r="F77" s="87"/>
      <c r="G77" s="87"/>
      <c r="H77" s="87"/>
      <c r="I77" s="87"/>
      <c r="J77" s="70"/>
      <c r="K77" s="70"/>
      <c r="L77" s="70"/>
      <c r="M77" s="70"/>
      <c r="N77" s="70"/>
      <c r="O77" s="70"/>
      <c r="P77" s="70"/>
      <c r="Q77" s="51"/>
      <c r="R77" s="52"/>
    </row>
    <row r="78" ht="9" customHeight="1" hidden="1">
      <c r="A78" t="s" s="64">
        <v>72</v>
      </c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52"/>
    </row>
    <row r="79" ht="9" customHeight="1" hidden="1">
      <c r="A79" t="s" s="64">
        <v>57</v>
      </c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52"/>
    </row>
    <row r="80" ht="9" customHeight="1" hidden="1">
      <c r="A80" t="s" s="64">
        <v>58</v>
      </c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52"/>
    </row>
    <row r="81" ht="29.45" customHeight="1">
      <c r="A81" s="53">
        <v>4</v>
      </c>
      <c r="B81" t="s" s="71">
        <v>93</v>
      </c>
      <c r="C81" t="s" s="72">
        <v>94</v>
      </c>
      <c r="D81" s="73"/>
      <c r="E81" s="73"/>
      <c r="F81" s="74"/>
      <c r="G81" s="74"/>
      <c r="H81" s="75"/>
      <c r="I81" s="76"/>
      <c r="J81" s="21"/>
      <c r="K81" s="70"/>
      <c r="L81" s="70"/>
      <c r="M81" s="70"/>
      <c r="N81" s="70"/>
      <c r="O81" s="70"/>
      <c r="P81" s="70"/>
      <c r="Q81" s="51"/>
      <c r="R81" s="52"/>
    </row>
    <row r="82" ht="15.55" customHeight="1">
      <c r="A82" s="53">
        <v>9</v>
      </c>
      <c r="B82" t="s" s="77">
        <v>95</v>
      </c>
      <c r="C82" t="s" s="78">
        <v>96</v>
      </c>
      <c r="D82" s="21"/>
      <c r="E82" s="21"/>
      <c r="F82" t="s" s="79">
        <v>18</v>
      </c>
      <c r="G82" s="91"/>
      <c r="H82" s="81"/>
      <c r="I82" s="82">
        <f>G82*H82</f>
        <v>0</v>
      </c>
      <c r="J82" s="21"/>
      <c r="K82" s="70"/>
      <c r="L82" s="83">
        <v>0</v>
      </c>
      <c r="M82" s="70"/>
      <c r="N82" s="70"/>
      <c r="O82" s="70"/>
      <c r="P82" s="53">
        <v>104</v>
      </c>
      <c r="Q82" s="51"/>
      <c r="R82" s="52"/>
    </row>
    <row r="83" ht="11" customHeight="1" hidden="1">
      <c r="A83" t="s" s="64">
        <v>52</v>
      </c>
      <c r="B83" s="62"/>
      <c r="C83" s="63"/>
      <c r="D83" s="63"/>
      <c r="E83" s="63"/>
      <c r="F83" s="84"/>
      <c r="G83" s="84"/>
      <c r="H83" s="85"/>
      <c r="I83" s="84"/>
      <c r="J83" s="63"/>
      <c r="K83" s="63"/>
      <c r="L83" s="63"/>
      <c r="M83" s="63"/>
      <c r="N83" s="63"/>
      <c r="O83" s="63"/>
      <c r="P83" s="63"/>
      <c r="Q83" s="63"/>
      <c r="R83" s="52"/>
    </row>
    <row r="84" ht="11" customHeight="1" hidden="1">
      <c r="A84" t="s" s="64">
        <v>52</v>
      </c>
      <c r="B84" s="62"/>
      <c r="C84" s="63"/>
      <c r="D84" s="63"/>
      <c r="E84" s="63"/>
      <c r="F84" s="84"/>
      <c r="G84" s="84"/>
      <c r="H84" s="85"/>
      <c r="I84" s="84"/>
      <c r="J84" s="63"/>
      <c r="K84" s="63"/>
      <c r="L84" s="63"/>
      <c r="M84" s="63"/>
      <c r="N84" s="63"/>
      <c r="O84" s="63"/>
      <c r="P84" s="63"/>
      <c r="Q84" s="63"/>
      <c r="R84" s="52"/>
    </row>
    <row r="85" ht="14.55" customHeight="1">
      <c r="A85" t="s" s="48">
        <v>53</v>
      </c>
      <c r="B85" s="21"/>
      <c r="C85" t="s" s="48">
        <v>97</v>
      </c>
      <c r="D85" s="21"/>
      <c r="E85" s="21"/>
      <c r="F85" s="59"/>
      <c r="G85" s="59"/>
      <c r="H85" s="86"/>
      <c r="I85" s="59"/>
      <c r="J85" s="70"/>
      <c r="K85" s="70"/>
      <c r="L85" s="70"/>
      <c r="M85" s="70"/>
      <c r="N85" s="70"/>
      <c r="O85" s="70"/>
      <c r="P85" s="70"/>
      <c r="Q85" s="51"/>
      <c r="R85" s="52"/>
    </row>
    <row r="86" ht="14.55" customHeight="1">
      <c r="A86" t="s" s="48">
        <v>55</v>
      </c>
      <c r="B86" s="87"/>
      <c r="C86" t="s" s="88">
        <v>98</v>
      </c>
      <c r="D86" s="87"/>
      <c r="E86" s="87"/>
      <c r="F86" s="89"/>
      <c r="G86" s="89"/>
      <c r="H86" s="90"/>
      <c r="I86" s="89"/>
      <c r="J86" s="70"/>
      <c r="K86" s="70"/>
      <c r="L86" s="70"/>
      <c r="M86" s="70"/>
      <c r="N86" s="70"/>
      <c r="O86" s="70"/>
      <c r="P86" s="70"/>
      <c r="Q86" s="51"/>
      <c r="R86" s="52"/>
    </row>
    <row r="87" ht="11" customHeight="1" hidden="1">
      <c r="A87" t="s" s="64">
        <v>72</v>
      </c>
      <c r="B87" s="62"/>
      <c r="C87" s="63"/>
      <c r="D87" s="63"/>
      <c r="E87" s="63"/>
      <c r="F87" s="84"/>
      <c r="G87" s="84"/>
      <c r="H87" s="85"/>
      <c r="I87" s="84"/>
      <c r="J87" s="63"/>
      <c r="K87" s="63"/>
      <c r="L87" s="63"/>
      <c r="M87" s="63"/>
      <c r="N87" s="63"/>
      <c r="O87" s="63"/>
      <c r="P87" s="63"/>
      <c r="Q87" s="63"/>
      <c r="R87" s="52"/>
    </row>
    <row r="88" ht="11" customHeight="1" hidden="1">
      <c r="A88" t="s" s="64">
        <v>57</v>
      </c>
      <c r="B88" s="62"/>
      <c r="C88" s="63"/>
      <c r="D88" s="63"/>
      <c r="E88" s="63"/>
      <c r="F88" s="84"/>
      <c r="G88" s="84"/>
      <c r="H88" s="85"/>
      <c r="I88" s="84"/>
      <c r="J88" s="63"/>
      <c r="K88" s="63"/>
      <c r="L88" s="63"/>
      <c r="M88" s="63"/>
      <c r="N88" s="63"/>
      <c r="O88" s="63"/>
      <c r="P88" s="63"/>
      <c r="Q88" s="63"/>
      <c r="R88" s="52"/>
    </row>
    <row r="89" ht="15.55" customHeight="1">
      <c r="A89" s="53">
        <v>9</v>
      </c>
      <c r="B89" t="s" s="77">
        <v>99</v>
      </c>
      <c r="C89" t="s" s="78">
        <v>100</v>
      </c>
      <c r="D89" s="21"/>
      <c r="E89" s="21"/>
      <c r="F89" t="s" s="79">
        <v>101</v>
      </c>
      <c r="G89" s="91"/>
      <c r="H89" s="81"/>
      <c r="I89" s="82">
        <f>G89*H89</f>
        <v>0</v>
      </c>
      <c r="J89" s="21"/>
      <c r="K89" s="70"/>
      <c r="L89" s="83">
        <v>0</v>
      </c>
      <c r="M89" s="70"/>
      <c r="N89" s="70"/>
      <c r="O89" s="70"/>
      <c r="P89" s="53">
        <v>104</v>
      </c>
      <c r="Q89" s="51"/>
      <c r="R89" s="52"/>
    </row>
    <row r="90" ht="11" customHeight="1" hidden="1">
      <c r="A90" t="s" s="64">
        <v>52</v>
      </c>
      <c r="B90" s="62"/>
      <c r="C90" s="63"/>
      <c r="D90" s="63"/>
      <c r="E90" s="63"/>
      <c r="F90" s="84"/>
      <c r="G90" s="84"/>
      <c r="H90" s="85"/>
      <c r="I90" s="84"/>
      <c r="J90" s="63"/>
      <c r="K90" s="63"/>
      <c r="L90" s="63"/>
      <c r="M90" s="63"/>
      <c r="N90" s="63"/>
      <c r="O90" s="63"/>
      <c r="P90" s="63"/>
      <c r="Q90" s="63"/>
      <c r="R90" s="52"/>
    </row>
    <row r="91" ht="11" customHeight="1" hidden="1">
      <c r="A91" t="s" s="64">
        <v>52</v>
      </c>
      <c r="B91" s="62"/>
      <c r="C91" s="63"/>
      <c r="D91" s="63"/>
      <c r="E91" s="63"/>
      <c r="F91" s="84"/>
      <c r="G91" s="84"/>
      <c r="H91" s="85"/>
      <c r="I91" s="84"/>
      <c r="J91" s="63"/>
      <c r="K91" s="63"/>
      <c r="L91" s="63"/>
      <c r="M91" s="63"/>
      <c r="N91" s="63"/>
      <c r="O91" s="63"/>
      <c r="P91" s="63"/>
      <c r="Q91" s="63"/>
      <c r="R91" s="52"/>
    </row>
    <row r="92" ht="14.55" customHeight="1">
      <c r="A92" t="s" s="48">
        <v>53</v>
      </c>
      <c r="B92" s="21"/>
      <c r="C92" t="s" s="48">
        <v>102</v>
      </c>
      <c r="D92" s="21"/>
      <c r="E92" s="21"/>
      <c r="F92" s="59"/>
      <c r="G92" s="59"/>
      <c r="H92" s="86"/>
      <c r="I92" s="59"/>
      <c r="J92" s="70"/>
      <c r="K92" s="70"/>
      <c r="L92" s="70"/>
      <c r="M92" s="70"/>
      <c r="N92" s="70"/>
      <c r="O92" s="70"/>
      <c r="P92" s="70"/>
      <c r="Q92" s="51"/>
      <c r="R92" s="52"/>
    </row>
    <row r="93" ht="22.7" customHeight="1">
      <c r="A93" t="s" s="48">
        <v>55</v>
      </c>
      <c r="B93" s="87"/>
      <c r="C93" t="s" s="88">
        <v>103</v>
      </c>
      <c r="D93" s="87"/>
      <c r="E93" s="87"/>
      <c r="F93" s="89"/>
      <c r="G93" s="89"/>
      <c r="H93" s="90"/>
      <c r="I93" s="89"/>
      <c r="J93" s="70"/>
      <c r="K93" s="70"/>
      <c r="L93" s="70"/>
      <c r="M93" s="70"/>
      <c r="N93" s="70"/>
      <c r="O93" s="70"/>
      <c r="P93" s="70"/>
      <c r="Q93" s="51"/>
      <c r="R93" s="52"/>
    </row>
    <row r="94" ht="11" customHeight="1" hidden="1">
      <c r="A94" t="s" s="64">
        <v>72</v>
      </c>
      <c r="B94" s="62"/>
      <c r="C94" s="63"/>
      <c r="D94" s="63"/>
      <c r="E94" s="63"/>
      <c r="F94" s="84"/>
      <c r="G94" s="84"/>
      <c r="H94" s="85"/>
      <c r="I94" s="84"/>
      <c r="J94" s="63"/>
      <c r="K94" s="63"/>
      <c r="L94" s="63"/>
      <c r="M94" s="63"/>
      <c r="N94" s="63"/>
      <c r="O94" s="63"/>
      <c r="P94" s="63"/>
      <c r="Q94" s="63"/>
      <c r="R94" s="52"/>
    </row>
    <row r="95" ht="11" customHeight="1" hidden="1">
      <c r="A95" t="s" s="64">
        <v>57</v>
      </c>
      <c r="B95" s="62"/>
      <c r="C95" s="63"/>
      <c r="D95" s="63"/>
      <c r="E95" s="63"/>
      <c r="F95" s="84"/>
      <c r="G95" s="84"/>
      <c r="H95" s="85"/>
      <c r="I95" s="84"/>
      <c r="J95" s="63"/>
      <c r="K95" s="63"/>
      <c r="L95" s="63"/>
      <c r="M95" s="63"/>
      <c r="N95" s="63"/>
      <c r="O95" s="63"/>
      <c r="P95" s="63"/>
      <c r="Q95" s="63"/>
      <c r="R95" s="52"/>
    </row>
    <row r="96" ht="15.55" customHeight="1">
      <c r="A96" s="53">
        <v>9</v>
      </c>
      <c r="B96" t="s" s="77">
        <v>104</v>
      </c>
      <c r="C96" t="s" s="78">
        <v>105</v>
      </c>
      <c r="D96" s="21"/>
      <c r="E96" s="21"/>
      <c r="F96" t="s" s="79">
        <v>101</v>
      </c>
      <c r="G96" s="91"/>
      <c r="H96" s="81"/>
      <c r="I96" s="82">
        <f>G96*H96</f>
        <v>0</v>
      </c>
      <c r="J96" s="21"/>
      <c r="K96" s="70"/>
      <c r="L96" s="83">
        <v>0</v>
      </c>
      <c r="M96" s="70"/>
      <c r="N96" s="70"/>
      <c r="O96" s="70"/>
      <c r="P96" s="53">
        <v>104</v>
      </c>
      <c r="Q96" s="51"/>
      <c r="R96" s="52"/>
    </row>
    <row r="97" ht="11" customHeight="1" hidden="1">
      <c r="A97" t="s" s="64">
        <v>52</v>
      </c>
      <c r="B97" s="62"/>
      <c r="C97" s="63"/>
      <c r="D97" s="63"/>
      <c r="E97" s="63"/>
      <c r="F97" s="84"/>
      <c r="G97" s="84"/>
      <c r="H97" s="85"/>
      <c r="I97" s="84"/>
      <c r="J97" s="63"/>
      <c r="K97" s="63"/>
      <c r="L97" s="63"/>
      <c r="M97" s="63"/>
      <c r="N97" s="63"/>
      <c r="O97" s="63"/>
      <c r="P97" s="63"/>
      <c r="Q97" s="63"/>
      <c r="R97" s="52"/>
    </row>
    <row r="98" ht="11" customHeight="1" hidden="1">
      <c r="A98" t="s" s="64">
        <v>52</v>
      </c>
      <c r="B98" s="62"/>
      <c r="C98" s="63"/>
      <c r="D98" s="63"/>
      <c r="E98" s="63"/>
      <c r="F98" s="84"/>
      <c r="G98" s="84"/>
      <c r="H98" s="85"/>
      <c r="I98" s="84"/>
      <c r="J98" s="63"/>
      <c r="K98" s="63"/>
      <c r="L98" s="63"/>
      <c r="M98" s="63"/>
      <c r="N98" s="63"/>
      <c r="O98" s="63"/>
      <c r="P98" s="63"/>
      <c r="Q98" s="63"/>
      <c r="R98" s="52"/>
    </row>
    <row r="99" ht="14.55" customHeight="1">
      <c r="A99" t="s" s="48">
        <v>53</v>
      </c>
      <c r="B99" s="21"/>
      <c r="C99" t="s" s="48">
        <v>106</v>
      </c>
      <c r="D99" s="21"/>
      <c r="E99" s="21"/>
      <c r="F99" s="59"/>
      <c r="G99" s="59"/>
      <c r="H99" s="86"/>
      <c r="I99" s="59"/>
      <c r="J99" s="70"/>
      <c r="K99" s="70"/>
      <c r="L99" s="70"/>
      <c r="M99" s="70"/>
      <c r="N99" s="70"/>
      <c r="O99" s="70"/>
      <c r="P99" s="70"/>
      <c r="Q99" s="51"/>
      <c r="R99" s="52"/>
    </row>
    <row r="100" ht="33.95" customHeight="1">
      <c r="A100" t="s" s="48">
        <v>55</v>
      </c>
      <c r="B100" s="87"/>
      <c r="C100" t="s" s="88">
        <v>107</v>
      </c>
      <c r="D100" s="87"/>
      <c r="E100" s="87"/>
      <c r="F100" s="89"/>
      <c r="G100" s="89"/>
      <c r="H100" s="90"/>
      <c r="I100" s="89"/>
      <c r="J100" s="70"/>
      <c r="K100" s="70"/>
      <c r="L100" s="70"/>
      <c r="M100" s="70"/>
      <c r="N100" s="70"/>
      <c r="O100" s="70"/>
      <c r="P100" s="70"/>
      <c r="Q100" s="51"/>
      <c r="R100" s="52"/>
    </row>
    <row r="101" ht="11" customHeight="1" hidden="1">
      <c r="A101" t="s" s="64">
        <v>72</v>
      </c>
      <c r="B101" s="62"/>
      <c r="C101" s="63"/>
      <c r="D101" s="63"/>
      <c r="E101" s="63"/>
      <c r="F101" s="84"/>
      <c r="G101" s="84"/>
      <c r="H101" s="85"/>
      <c r="I101" s="84"/>
      <c r="J101" s="63"/>
      <c r="K101" s="63"/>
      <c r="L101" s="63"/>
      <c r="M101" s="63"/>
      <c r="N101" s="63"/>
      <c r="O101" s="63"/>
      <c r="P101" s="63"/>
      <c r="Q101" s="63"/>
      <c r="R101" s="52"/>
    </row>
    <row r="102" ht="11" customHeight="1" hidden="1">
      <c r="A102" t="s" s="64">
        <v>57</v>
      </c>
      <c r="B102" s="62"/>
      <c r="C102" s="63"/>
      <c r="D102" s="63"/>
      <c r="E102" s="63"/>
      <c r="F102" s="84"/>
      <c r="G102" s="84"/>
      <c r="H102" s="85"/>
      <c r="I102" s="84"/>
      <c r="J102" s="63"/>
      <c r="K102" s="63"/>
      <c r="L102" s="63"/>
      <c r="M102" s="63"/>
      <c r="N102" s="63"/>
      <c r="O102" s="63"/>
      <c r="P102" s="63"/>
      <c r="Q102" s="63"/>
      <c r="R102" s="52"/>
    </row>
    <row r="103" ht="15.55" customHeight="1">
      <c r="A103" s="53">
        <v>9</v>
      </c>
      <c r="B103" t="s" s="77">
        <v>108</v>
      </c>
      <c r="C103" t="s" s="78">
        <v>109</v>
      </c>
      <c r="D103" s="21"/>
      <c r="E103" s="21"/>
      <c r="F103" t="s" s="79">
        <v>101</v>
      </c>
      <c r="G103" s="91"/>
      <c r="H103" s="81"/>
      <c r="I103" s="82">
        <f>G103*H103</f>
        <v>0</v>
      </c>
      <c r="J103" s="21"/>
      <c r="K103" s="70"/>
      <c r="L103" s="83">
        <v>0</v>
      </c>
      <c r="M103" s="70"/>
      <c r="N103" s="70"/>
      <c r="O103" s="70"/>
      <c r="P103" s="53">
        <v>104</v>
      </c>
      <c r="Q103" s="51"/>
      <c r="R103" s="52"/>
    </row>
    <row r="104" ht="11" customHeight="1" hidden="1">
      <c r="A104" t="s" s="64">
        <v>52</v>
      </c>
      <c r="B104" s="62"/>
      <c r="C104" s="63"/>
      <c r="D104" s="63"/>
      <c r="E104" s="63"/>
      <c r="F104" s="84"/>
      <c r="G104" s="84"/>
      <c r="H104" s="85"/>
      <c r="I104" s="84"/>
      <c r="J104" s="63"/>
      <c r="K104" s="63"/>
      <c r="L104" s="63"/>
      <c r="M104" s="63"/>
      <c r="N104" s="63"/>
      <c r="O104" s="63"/>
      <c r="P104" s="63"/>
      <c r="Q104" s="63"/>
      <c r="R104" s="52"/>
    </row>
    <row r="105" ht="11" customHeight="1" hidden="1">
      <c r="A105" t="s" s="64">
        <v>52</v>
      </c>
      <c r="B105" s="62"/>
      <c r="C105" s="63"/>
      <c r="D105" s="63"/>
      <c r="E105" s="63"/>
      <c r="F105" s="84"/>
      <c r="G105" s="84"/>
      <c r="H105" s="85"/>
      <c r="I105" s="84"/>
      <c r="J105" s="63"/>
      <c r="K105" s="63"/>
      <c r="L105" s="63"/>
      <c r="M105" s="63"/>
      <c r="N105" s="63"/>
      <c r="O105" s="63"/>
      <c r="P105" s="63"/>
      <c r="Q105" s="63"/>
      <c r="R105" s="52"/>
    </row>
    <row r="106" ht="14.55" customHeight="1">
      <c r="A106" t="s" s="48">
        <v>53</v>
      </c>
      <c r="B106" s="21"/>
      <c r="C106" t="s" s="48">
        <v>102</v>
      </c>
      <c r="D106" s="21"/>
      <c r="E106" s="21"/>
      <c r="F106" s="59"/>
      <c r="G106" s="59"/>
      <c r="H106" s="86"/>
      <c r="I106" s="59"/>
      <c r="J106" s="70"/>
      <c r="K106" s="70"/>
      <c r="L106" s="70"/>
      <c r="M106" s="70"/>
      <c r="N106" s="70"/>
      <c r="O106" s="70"/>
      <c r="P106" s="70"/>
      <c r="Q106" s="51"/>
      <c r="R106" s="52"/>
    </row>
    <row r="107" ht="22.7" customHeight="1">
      <c r="A107" t="s" s="48">
        <v>55</v>
      </c>
      <c r="B107" s="87"/>
      <c r="C107" t="s" s="88">
        <v>110</v>
      </c>
      <c r="D107" s="87"/>
      <c r="E107" s="87"/>
      <c r="F107" s="89"/>
      <c r="G107" s="89"/>
      <c r="H107" s="90"/>
      <c r="I107" s="89"/>
      <c r="J107" s="70"/>
      <c r="K107" s="70"/>
      <c r="L107" s="70"/>
      <c r="M107" s="70"/>
      <c r="N107" s="70"/>
      <c r="O107" s="70"/>
      <c r="P107" s="70"/>
      <c r="Q107" s="51"/>
      <c r="R107" s="52"/>
    </row>
    <row r="108" ht="11" customHeight="1" hidden="1">
      <c r="A108" t="s" s="64">
        <v>72</v>
      </c>
      <c r="B108" s="62"/>
      <c r="C108" s="63"/>
      <c r="D108" s="63"/>
      <c r="E108" s="63"/>
      <c r="F108" s="84"/>
      <c r="G108" s="84"/>
      <c r="H108" s="85"/>
      <c r="I108" s="84"/>
      <c r="J108" s="63"/>
      <c r="K108" s="63"/>
      <c r="L108" s="63"/>
      <c r="M108" s="63"/>
      <c r="N108" s="63"/>
      <c r="O108" s="63"/>
      <c r="P108" s="63"/>
      <c r="Q108" s="63"/>
      <c r="R108" s="52"/>
    </row>
    <row r="109" ht="11" customHeight="1" hidden="1">
      <c r="A109" t="s" s="64">
        <v>57</v>
      </c>
      <c r="B109" s="62"/>
      <c r="C109" s="63"/>
      <c r="D109" s="63"/>
      <c r="E109" s="63"/>
      <c r="F109" s="84"/>
      <c r="G109" s="84"/>
      <c r="H109" s="85"/>
      <c r="I109" s="84"/>
      <c r="J109" s="63"/>
      <c r="K109" s="63"/>
      <c r="L109" s="63"/>
      <c r="M109" s="63"/>
      <c r="N109" s="63"/>
      <c r="O109" s="63"/>
      <c r="P109" s="63"/>
      <c r="Q109" s="63"/>
      <c r="R109" s="52"/>
    </row>
    <row r="110" ht="15.55" customHeight="1">
      <c r="A110" s="53">
        <v>9</v>
      </c>
      <c r="B110" t="s" s="77">
        <v>111</v>
      </c>
      <c r="C110" t="s" s="78">
        <v>112</v>
      </c>
      <c r="D110" s="21"/>
      <c r="E110" s="21"/>
      <c r="F110" t="s" s="79">
        <v>101</v>
      </c>
      <c r="G110" s="91"/>
      <c r="H110" s="81"/>
      <c r="I110" s="82">
        <f>G110*H110</f>
        <v>0</v>
      </c>
      <c r="J110" s="21"/>
      <c r="K110" s="70"/>
      <c r="L110" s="83">
        <v>0</v>
      </c>
      <c r="M110" s="70"/>
      <c r="N110" s="70"/>
      <c r="O110" s="70"/>
      <c r="P110" s="53">
        <v>104</v>
      </c>
      <c r="Q110" s="51"/>
      <c r="R110" s="52"/>
    </row>
    <row r="111" ht="11" customHeight="1" hidden="1">
      <c r="A111" t="s" s="64">
        <v>52</v>
      </c>
      <c r="B111" s="62"/>
      <c r="C111" s="63"/>
      <c r="D111" s="63"/>
      <c r="E111" s="63"/>
      <c r="F111" s="84"/>
      <c r="G111" s="84"/>
      <c r="H111" s="85"/>
      <c r="I111" s="84"/>
      <c r="J111" s="63"/>
      <c r="K111" s="63"/>
      <c r="L111" s="63"/>
      <c r="M111" s="63"/>
      <c r="N111" s="63"/>
      <c r="O111" s="63"/>
      <c r="P111" s="63"/>
      <c r="Q111" s="63"/>
      <c r="R111" s="52"/>
    </row>
    <row r="112" ht="11" customHeight="1" hidden="1">
      <c r="A112" t="s" s="64">
        <v>52</v>
      </c>
      <c r="B112" s="62"/>
      <c r="C112" s="63"/>
      <c r="D112" s="63"/>
      <c r="E112" s="63"/>
      <c r="F112" s="84"/>
      <c r="G112" s="84"/>
      <c r="H112" s="85"/>
      <c r="I112" s="84"/>
      <c r="J112" s="63"/>
      <c r="K112" s="63"/>
      <c r="L112" s="63"/>
      <c r="M112" s="63"/>
      <c r="N112" s="63"/>
      <c r="O112" s="63"/>
      <c r="P112" s="63"/>
      <c r="Q112" s="63"/>
      <c r="R112" s="52"/>
    </row>
    <row r="113" ht="14.55" customHeight="1">
      <c r="A113" t="s" s="48">
        <v>53</v>
      </c>
      <c r="B113" s="21"/>
      <c r="C113" t="s" s="48">
        <v>102</v>
      </c>
      <c r="D113" s="21"/>
      <c r="E113" s="21"/>
      <c r="F113" s="59"/>
      <c r="G113" s="59"/>
      <c r="H113" s="86"/>
      <c r="I113" s="59"/>
      <c r="J113" s="70"/>
      <c r="K113" s="70"/>
      <c r="L113" s="70"/>
      <c r="M113" s="70"/>
      <c r="N113" s="70"/>
      <c r="O113" s="70"/>
      <c r="P113" s="70"/>
      <c r="Q113" s="51"/>
      <c r="R113" s="52"/>
    </row>
    <row r="114" ht="22.7" customHeight="1">
      <c r="A114" t="s" s="48">
        <v>55</v>
      </c>
      <c r="B114" s="87"/>
      <c r="C114" t="s" s="88">
        <v>113</v>
      </c>
      <c r="D114" s="87"/>
      <c r="E114" s="87"/>
      <c r="F114" s="87"/>
      <c r="G114" s="87"/>
      <c r="H114" s="87"/>
      <c r="I114" s="87"/>
      <c r="J114" s="70"/>
      <c r="K114" s="70"/>
      <c r="L114" s="70"/>
      <c r="M114" s="70"/>
      <c r="N114" s="70"/>
      <c r="O114" s="70"/>
      <c r="P114" s="70"/>
      <c r="Q114" s="51"/>
      <c r="R114" s="52"/>
    </row>
    <row r="115" ht="9" customHeight="1" hidden="1">
      <c r="A115" t="s" s="64">
        <v>72</v>
      </c>
      <c r="B115" s="62"/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  <c r="N115" s="63"/>
      <c r="O115" s="63"/>
      <c r="P115" s="63"/>
      <c r="Q115" s="63"/>
      <c r="R115" s="52"/>
    </row>
    <row r="116" ht="9" customHeight="1" hidden="1">
      <c r="A116" t="s" s="64">
        <v>57</v>
      </c>
      <c r="B116" s="62"/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3"/>
      <c r="P116" s="63"/>
      <c r="Q116" s="63"/>
      <c r="R116" s="52"/>
    </row>
    <row r="117" ht="13.55" customHeight="1">
      <c r="A117" s="53">
        <v>8</v>
      </c>
      <c r="B117" t="s" s="77">
        <v>114</v>
      </c>
      <c r="C117" t="s" s="92">
        <v>115</v>
      </c>
      <c r="D117" s="93"/>
      <c r="E117" s="93"/>
      <c r="F117" s="63"/>
      <c r="G117" s="63"/>
      <c r="H117" s="94"/>
      <c r="I117" s="21"/>
      <c r="J117" s="21"/>
      <c r="K117" s="70"/>
      <c r="L117" s="70"/>
      <c r="M117" s="70"/>
      <c r="N117" s="70"/>
      <c r="O117" s="70"/>
      <c r="P117" s="70"/>
      <c r="Q117" s="51"/>
      <c r="R117" s="52"/>
    </row>
    <row r="118" ht="9" customHeight="1" hidden="1">
      <c r="A118" t="s" s="64">
        <v>116</v>
      </c>
      <c r="B118" s="62"/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  <c r="N118" s="63"/>
      <c r="O118" s="63"/>
      <c r="P118" s="63"/>
      <c r="Q118" s="63"/>
      <c r="R118" s="52"/>
    </row>
    <row r="119" ht="9" customHeight="1" hidden="1">
      <c r="A119" t="s" s="64">
        <v>116</v>
      </c>
      <c r="B119" s="62"/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  <c r="N119" s="63"/>
      <c r="O119" s="63"/>
      <c r="P119" s="63"/>
      <c r="Q119" s="63"/>
      <c r="R119" s="52"/>
    </row>
    <row r="120" ht="20.85" customHeight="1">
      <c r="A120" t="s" s="48">
        <v>117</v>
      </c>
      <c r="B120" s="21"/>
      <c r="C120" t="s" s="48">
        <v>118</v>
      </c>
      <c r="D120" s="21"/>
      <c r="E120" s="21"/>
      <c r="F120" s="95"/>
      <c r="G120" s="95"/>
      <c r="H120" s="96"/>
      <c r="I120" s="95"/>
      <c r="J120" s="70"/>
      <c r="K120" s="70"/>
      <c r="L120" s="70"/>
      <c r="M120" s="70"/>
      <c r="N120" s="70"/>
      <c r="O120" s="70"/>
      <c r="P120" s="70"/>
      <c r="Q120" s="51"/>
      <c r="R120" s="52"/>
    </row>
    <row r="121" ht="27.2" customHeight="1">
      <c r="A121" s="53">
        <v>9</v>
      </c>
      <c r="B121" t="s" s="77">
        <v>119</v>
      </c>
      <c r="C121" t="s" s="78">
        <v>120</v>
      </c>
      <c r="D121" s="21"/>
      <c r="E121" s="21"/>
      <c r="F121" t="s" s="79">
        <v>19</v>
      </c>
      <c r="G121" s="80"/>
      <c r="H121" s="81"/>
      <c r="I121" s="82">
        <f>G121*H121</f>
        <v>0</v>
      </c>
      <c r="J121" s="21"/>
      <c r="K121" s="70"/>
      <c r="L121" s="83">
        <v>0</v>
      </c>
      <c r="M121" s="70"/>
      <c r="N121" s="70"/>
      <c r="O121" s="70"/>
      <c r="P121" s="53">
        <v>104</v>
      </c>
      <c r="Q121" s="51"/>
      <c r="R121" s="52"/>
    </row>
    <row r="122" ht="11" customHeight="1" hidden="1">
      <c r="A122" t="s" s="64">
        <v>72</v>
      </c>
      <c r="B122" s="62"/>
      <c r="C122" s="63"/>
      <c r="D122" s="63"/>
      <c r="E122" s="63"/>
      <c r="F122" s="84"/>
      <c r="G122" s="84"/>
      <c r="H122" s="85"/>
      <c r="I122" s="84"/>
      <c r="J122" s="63"/>
      <c r="K122" s="63"/>
      <c r="L122" s="63"/>
      <c r="M122" s="63"/>
      <c r="N122" s="63"/>
      <c r="O122" s="63"/>
      <c r="P122" s="63"/>
      <c r="Q122" s="63"/>
      <c r="R122" s="52"/>
    </row>
    <row r="123" ht="11" customHeight="1" hidden="1">
      <c r="A123" t="s" s="64">
        <v>57</v>
      </c>
      <c r="B123" s="62"/>
      <c r="C123" s="63"/>
      <c r="D123" s="63"/>
      <c r="E123" s="63"/>
      <c r="F123" s="84"/>
      <c r="G123" s="84"/>
      <c r="H123" s="85"/>
      <c r="I123" s="84"/>
      <c r="J123" s="63"/>
      <c r="K123" s="63"/>
      <c r="L123" s="63"/>
      <c r="M123" s="63"/>
      <c r="N123" s="63"/>
      <c r="O123" s="63"/>
      <c r="P123" s="63"/>
      <c r="Q123" s="63"/>
      <c r="R123" s="52"/>
    </row>
    <row r="124" ht="15.55" customHeight="1">
      <c r="A124" s="53">
        <v>9</v>
      </c>
      <c r="B124" t="s" s="77">
        <v>121</v>
      </c>
      <c r="C124" t="s" s="78">
        <v>122</v>
      </c>
      <c r="D124" s="21"/>
      <c r="E124" s="21"/>
      <c r="F124" t="s" s="79">
        <v>19</v>
      </c>
      <c r="G124" s="80"/>
      <c r="H124" s="81"/>
      <c r="I124" s="82">
        <f>G124*H124</f>
        <v>0</v>
      </c>
      <c r="J124" s="21"/>
      <c r="K124" s="70"/>
      <c r="L124" s="83">
        <v>0</v>
      </c>
      <c r="M124" s="70"/>
      <c r="N124" s="70"/>
      <c r="O124" s="70"/>
      <c r="P124" s="53">
        <v>104</v>
      </c>
      <c r="Q124" s="51"/>
      <c r="R124" s="52"/>
    </row>
    <row r="125" ht="11" customHeight="1" hidden="1">
      <c r="A125" t="s" s="64">
        <v>72</v>
      </c>
      <c r="B125" s="62"/>
      <c r="C125" s="63"/>
      <c r="D125" s="63"/>
      <c r="E125" s="63"/>
      <c r="F125" s="84"/>
      <c r="G125" s="84"/>
      <c r="H125" s="85"/>
      <c r="I125" s="84"/>
      <c r="J125" s="63"/>
      <c r="K125" s="63"/>
      <c r="L125" s="63"/>
      <c r="M125" s="63"/>
      <c r="N125" s="63"/>
      <c r="O125" s="63"/>
      <c r="P125" s="63"/>
      <c r="Q125" s="63"/>
      <c r="R125" s="52"/>
    </row>
    <row r="126" ht="11" customHeight="1" hidden="1">
      <c r="A126" t="s" s="64">
        <v>57</v>
      </c>
      <c r="B126" s="62"/>
      <c r="C126" s="63"/>
      <c r="D126" s="63"/>
      <c r="E126" s="63"/>
      <c r="F126" s="84"/>
      <c r="G126" s="84"/>
      <c r="H126" s="85"/>
      <c r="I126" s="84"/>
      <c r="J126" s="63"/>
      <c r="K126" s="63"/>
      <c r="L126" s="63"/>
      <c r="M126" s="63"/>
      <c r="N126" s="63"/>
      <c r="O126" s="63"/>
      <c r="P126" s="63"/>
      <c r="Q126" s="63"/>
      <c r="R126" s="52"/>
    </row>
    <row r="127" ht="15.55" customHeight="1">
      <c r="A127" s="53">
        <v>9</v>
      </c>
      <c r="B127" t="s" s="77">
        <v>123</v>
      </c>
      <c r="C127" t="s" s="78">
        <v>124</v>
      </c>
      <c r="D127" s="21"/>
      <c r="E127" s="21"/>
      <c r="F127" t="s" s="79">
        <v>19</v>
      </c>
      <c r="G127" s="80"/>
      <c r="H127" s="81"/>
      <c r="I127" s="82">
        <f>G127*H127</f>
        <v>0</v>
      </c>
      <c r="J127" s="21"/>
      <c r="K127" s="70"/>
      <c r="L127" s="83">
        <v>0</v>
      </c>
      <c r="M127" s="70"/>
      <c r="N127" s="70"/>
      <c r="O127" s="70"/>
      <c r="P127" s="53">
        <v>104</v>
      </c>
      <c r="Q127" s="51"/>
      <c r="R127" s="52"/>
    </row>
    <row r="128" ht="11" customHeight="1" hidden="1">
      <c r="A128" t="s" s="64">
        <v>52</v>
      </c>
      <c r="B128" s="62"/>
      <c r="C128" s="63"/>
      <c r="D128" s="63"/>
      <c r="E128" s="63"/>
      <c r="F128" s="84"/>
      <c r="G128" s="84"/>
      <c r="H128" s="85"/>
      <c r="I128" s="84"/>
      <c r="J128" s="63"/>
      <c r="K128" s="63"/>
      <c r="L128" s="63"/>
      <c r="M128" s="63"/>
      <c r="N128" s="63"/>
      <c r="O128" s="63"/>
      <c r="P128" s="63"/>
      <c r="Q128" s="63"/>
      <c r="R128" s="52"/>
    </row>
    <row r="129" ht="11" customHeight="1" hidden="1">
      <c r="A129" t="s" s="64">
        <v>72</v>
      </c>
      <c r="B129" s="62"/>
      <c r="C129" s="63"/>
      <c r="D129" s="63"/>
      <c r="E129" s="63"/>
      <c r="F129" s="84"/>
      <c r="G129" s="84"/>
      <c r="H129" s="85"/>
      <c r="I129" s="84"/>
      <c r="J129" s="63"/>
      <c r="K129" s="63"/>
      <c r="L129" s="63"/>
      <c r="M129" s="63"/>
      <c r="N129" s="63"/>
      <c r="O129" s="63"/>
      <c r="P129" s="63"/>
      <c r="Q129" s="63"/>
      <c r="R129" s="52"/>
    </row>
    <row r="130" ht="11" customHeight="1" hidden="1">
      <c r="A130" t="s" s="64">
        <v>57</v>
      </c>
      <c r="B130" s="62"/>
      <c r="C130" s="63"/>
      <c r="D130" s="63"/>
      <c r="E130" s="63"/>
      <c r="F130" s="84"/>
      <c r="G130" s="84"/>
      <c r="H130" s="85"/>
      <c r="I130" s="84"/>
      <c r="J130" s="63"/>
      <c r="K130" s="63"/>
      <c r="L130" s="63"/>
      <c r="M130" s="63"/>
      <c r="N130" s="63"/>
      <c r="O130" s="63"/>
      <c r="P130" s="63"/>
      <c r="Q130" s="63"/>
      <c r="R130" s="52"/>
    </row>
    <row r="131" ht="11" customHeight="1" hidden="1">
      <c r="A131" t="s" s="64">
        <v>125</v>
      </c>
      <c r="B131" s="62"/>
      <c r="C131" s="63"/>
      <c r="D131" s="63"/>
      <c r="E131" s="63"/>
      <c r="F131" s="84"/>
      <c r="G131" s="84"/>
      <c r="H131" s="85"/>
      <c r="I131" s="84"/>
      <c r="J131" s="63"/>
      <c r="K131" s="63"/>
      <c r="L131" s="63"/>
      <c r="M131" s="63"/>
      <c r="N131" s="63"/>
      <c r="O131" s="63"/>
      <c r="P131" s="63"/>
      <c r="Q131" s="63"/>
      <c r="R131" s="52"/>
    </row>
    <row r="132" ht="14.55" customHeight="1">
      <c r="A132" s="53">
        <v>8</v>
      </c>
      <c r="B132" t="s" s="77">
        <v>126</v>
      </c>
      <c r="C132" t="s" s="92">
        <v>127</v>
      </c>
      <c r="D132" s="93"/>
      <c r="E132" s="93"/>
      <c r="F132" s="97"/>
      <c r="G132" s="97"/>
      <c r="H132" s="98"/>
      <c r="I132" s="59"/>
      <c r="J132" s="21"/>
      <c r="K132" s="70"/>
      <c r="L132" s="70"/>
      <c r="M132" s="70"/>
      <c r="N132" s="70"/>
      <c r="O132" s="70"/>
      <c r="P132" s="70"/>
      <c r="Q132" s="51"/>
      <c r="R132" s="52"/>
    </row>
    <row r="133" ht="9" customHeight="1" hidden="1">
      <c r="A133" t="s" s="64">
        <v>116</v>
      </c>
      <c r="B133" s="62"/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3"/>
      <c r="Q133" s="63"/>
      <c r="R133" s="52"/>
    </row>
    <row r="134" ht="9" customHeight="1" hidden="1">
      <c r="A134" t="s" s="64">
        <v>116</v>
      </c>
      <c r="B134" s="62"/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  <c r="N134" s="63"/>
      <c r="O134" s="63"/>
      <c r="P134" s="63"/>
      <c r="Q134" s="63"/>
      <c r="R134" s="52"/>
    </row>
    <row r="135" ht="22.7" customHeight="1">
      <c r="A135" t="s" s="48">
        <v>117</v>
      </c>
      <c r="B135" s="21"/>
      <c r="C135" t="s" s="48">
        <v>128</v>
      </c>
      <c r="D135" s="21"/>
      <c r="E135" s="21"/>
      <c r="F135" s="95"/>
      <c r="G135" s="95"/>
      <c r="H135" s="96"/>
      <c r="I135" s="95"/>
      <c r="J135" s="70"/>
      <c r="K135" s="70"/>
      <c r="L135" s="70"/>
      <c r="M135" s="70"/>
      <c r="N135" s="70"/>
      <c r="O135" s="70"/>
      <c r="P135" s="70"/>
      <c r="Q135" s="51"/>
      <c r="R135" s="52"/>
    </row>
    <row r="136" ht="27.2" customHeight="1">
      <c r="A136" s="53">
        <v>9</v>
      </c>
      <c r="B136" t="s" s="77">
        <v>129</v>
      </c>
      <c r="C136" t="s" s="78">
        <v>130</v>
      </c>
      <c r="D136" s="21"/>
      <c r="E136" s="21"/>
      <c r="F136" t="s" s="79">
        <v>19</v>
      </c>
      <c r="G136" s="80"/>
      <c r="H136" s="81"/>
      <c r="I136" s="82">
        <f>G136*H136</f>
        <v>0</v>
      </c>
      <c r="J136" s="21"/>
      <c r="K136" s="70"/>
      <c r="L136" s="83">
        <v>0</v>
      </c>
      <c r="M136" s="70"/>
      <c r="N136" s="70"/>
      <c r="O136" s="70"/>
      <c r="P136" s="53">
        <v>104</v>
      </c>
      <c r="Q136" s="51"/>
      <c r="R136" s="52"/>
    </row>
    <row r="137" ht="11" customHeight="1" hidden="1">
      <c r="A137" t="s" s="64">
        <v>72</v>
      </c>
      <c r="B137" s="62"/>
      <c r="C137" s="63"/>
      <c r="D137" s="63"/>
      <c r="E137" s="63"/>
      <c r="F137" s="84"/>
      <c r="G137" s="84"/>
      <c r="H137" s="85"/>
      <c r="I137" s="84"/>
      <c r="J137" s="63"/>
      <c r="K137" s="63"/>
      <c r="L137" s="63"/>
      <c r="M137" s="63"/>
      <c r="N137" s="63"/>
      <c r="O137" s="63"/>
      <c r="P137" s="63"/>
      <c r="Q137" s="63"/>
      <c r="R137" s="52"/>
    </row>
    <row r="138" ht="11" customHeight="1" hidden="1">
      <c r="A138" t="s" s="64">
        <v>57</v>
      </c>
      <c r="B138" s="62"/>
      <c r="C138" s="63"/>
      <c r="D138" s="63"/>
      <c r="E138" s="63"/>
      <c r="F138" s="84"/>
      <c r="G138" s="84"/>
      <c r="H138" s="85"/>
      <c r="I138" s="84"/>
      <c r="J138" s="63"/>
      <c r="K138" s="63"/>
      <c r="L138" s="63"/>
      <c r="M138" s="63"/>
      <c r="N138" s="63"/>
      <c r="O138" s="63"/>
      <c r="P138" s="63"/>
      <c r="Q138" s="63"/>
      <c r="R138" s="52"/>
    </row>
    <row r="139" ht="15.55" customHeight="1">
      <c r="A139" s="53">
        <v>9</v>
      </c>
      <c r="B139" t="s" s="77">
        <v>131</v>
      </c>
      <c r="C139" t="s" s="78">
        <v>132</v>
      </c>
      <c r="D139" s="21"/>
      <c r="E139" s="21"/>
      <c r="F139" t="s" s="79">
        <v>19</v>
      </c>
      <c r="G139" s="80"/>
      <c r="H139" s="81"/>
      <c r="I139" s="82">
        <f>G139*H139</f>
        <v>0</v>
      </c>
      <c r="J139" s="21"/>
      <c r="K139" s="70"/>
      <c r="L139" s="83">
        <v>0</v>
      </c>
      <c r="M139" s="70"/>
      <c r="N139" s="70"/>
      <c r="O139" s="70"/>
      <c r="P139" s="53">
        <v>104</v>
      </c>
      <c r="Q139" s="51"/>
      <c r="R139" s="52"/>
    </row>
    <row r="140" ht="11" customHeight="1" hidden="1">
      <c r="A140" t="s" s="64">
        <v>72</v>
      </c>
      <c r="B140" s="62"/>
      <c r="C140" s="63"/>
      <c r="D140" s="63"/>
      <c r="E140" s="63"/>
      <c r="F140" s="84"/>
      <c r="G140" s="84"/>
      <c r="H140" s="85"/>
      <c r="I140" s="84"/>
      <c r="J140" s="63"/>
      <c r="K140" s="63"/>
      <c r="L140" s="63"/>
      <c r="M140" s="63"/>
      <c r="N140" s="63"/>
      <c r="O140" s="63"/>
      <c r="P140" s="63"/>
      <c r="Q140" s="63"/>
      <c r="R140" s="52"/>
    </row>
    <row r="141" ht="11" customHeight="1" hidden="1">
      <c r="A141" t="s" s="64">
        <v>57</v>
      </c>
      <c r="B141" s="62"/>
      <c r="C141" s="63"/>
      <c r="D141" s="63"/>
      <c r="E141" s="63"/>
      <c r="F141" s="84"/>
      <c r="G141" s="84"/>
      <c r="H141" s="85"/>
      <c r="I141" s="84"/>
      <c r="J141" s="63"/>
      <c r="K141" s="63"/>
      <c r="L141" s="63"/>
      <c r="M141" s="63"/>
      <c r="N141" s="63"/>
      <c r="O141" s="63"/>
      <c r="P141" s="63"/>
      <c r="Q141" s="63"/>
      <c r="R141" s="52"/>
    </row>
    <row r="142" ht="15.55" customHeight="1">
      <c r="A142" s="53">
        <v>9</v>
      </c>
      <c r="B142" t="s" s="77">
        <v>133</v>
      </c>
      <c r="C142" t="s" s="78">
        <v>134</v>
      </c>
      <c r="D142" s="21"/>
      <c r="E142" s="21"/>
      <c r="F142" t="s" s="79">
        <v>19</v>
      </c>
      <c r="G142" s="80"/>
      <c r="H142" s="81"/>
      <c r="I142" s="82">
        <f>G142*H142</f>
        <v>0</v>
      </c>
      <c r="J142" s="21"/>
      <c r="K142" s="70"/>
      <c r="L142" s="83">
        <v>0</v>
      </c>
      <c r="M142" s="70"/>
      <c r="N142" s="70"/>
      <c r="O142" s="70"/>
      <c r="P142" s="53">
        <v>104</v>
      </c>
      <c r="Q142" s="51"/>
      <c r="R142" s="52"/>
    </row>
    <row r="143" ht="11" customHeight="1" hidden="1">
      <c r="A143" t="s" s="64">
        <v>52</v>
      </c>
      <c r="B143" s="62"/>
      <c r="C143" s="63"/>
      <c r="D143" s="63"/>
      <c r="E143" s="63"/>
      <c r="F143" s="84"/>
      <c r="G143" s="84"/>
      <c r="H143" s="85"/>
      <c r="I143" s="84"/>
      <c r="J143" s="63"/>
      <c r="K143" s="63"/>
      <c r="L143" s="63"/>
      <c r="M143" s="63"/>
      <c r="N143" s="63"/>
      <c r="O143" s="63"/>
      <c r="P143" s="63"/>
      <c r="Q143" s="63"/>
      <c r="R143" s="52"/>
    </row>
    <row r="144" ht="11" customHeight="1" hidden="1">
      <c r="A144" t="s" s="64">
        <v>72</v>
      </c>
      <c r="B144" s="62"/>
      <c r="C144" s="63"/>
      <c r="D144" s="63"/>
      <c r="E144" s="63"/>
      <c r="F144" s="84"/>
      <c r="G144" s="84"/>
      <c r="H144" s="85"/>
      <c r="I144" s="84"/>
      <c r="J144" s="63"/>
      <c r="K144" s="63"/>
      <c r="L144" s="63"/>
      <c r="M144" s="63"/>
      <c r="N144" s="63"/>
      <c r="O144" s="63"/>
      <c r="P144" s="63"/>
      <c r="Q144" s="63"/>
      <c r="R144" s="52"/>
    </row>
    <row r="145" ht="11" customHeight="1" hidden="1">
      <c r="A145" t="s" s="64">
        <v>57</v>
      </c>
      <c r="B145" s="62"/>
      <c r="C145" s="63"/>
      <c r="D145" s="63"/>
      <c r="E145" s="63"/>
      <c r="F145" s="84"/>
      <c r="G145" s="84"/>
      <c r="H145" s="85"/>
      <c r="I145" s="84"/>
      <c r="J145" s="63"/>
      <c r="K145" s="63"/>
      <c r="L145" s="63"/>
      <c r="M145" s="63"/>
      <c r="N145" s="63"/>
      <c r="O145" s="63"/>
      <c r="P145" s="63"/>
      <c r="Q145" s="63"/>
      <c r="R145" s="52"/>
    </row>
    <row r="146" ht="11" customHeight="1" hidden="1">
      <c r="A146" t="s" s="64">
        <v>125</v>
      </c>
      <c r="B146" s="62"/>
      <c r="C146" s="63"/>
      <c r="D146" s="63"/>
      <c r="E146" s="63"/>
      <c r="F146" s="84"/>
      <c r="G146" s="84"/>
      <c r="H146" s="85"/>
      <c r="I146" s="84"/>
      <c r="J146" s="63"/>
      <c r="K146" s="63"/>
      <c r="L146" s="63"/>
      <c r="M146" s="63"/>
      <c r="N146" s="63"/>
      <c r="O146" s="63"/>
      <c r="P146" s="63"/>
      <c r="Q146" s="63"/>
      <c r="R146" s="52"/>
    </row>
    <row r="147" ht="15.55" customHeight="1">
      <c r="A147" s="53">
        <v>9</v>
      </c>
      <c r="B147" t="s" s="77">
        <v>135</v>
      </c>
      <c r="C147" t="s" s="78">
        <v>136</v>
      </c>
      <c r="D147" s="21"/>
      <c r="E147" s="21"/>
      <c r="F147" t="s" s="79">
        <v>19</v>
      </c>
      <c r="G147" s="80"/>
      <c r="H147" s="81"/>
      <c r="I147" s="82">
        <f>G147*H147</f>
        <v>0</v>
      </c>
      <c r="J147" s="21"/>
      <c r="K147" s="70"/>
      <c r="L147" s="83">
        <v>0</v>
      </c>
      <c r="M147" s="70"/>
      <c r="N147" s="70"/>
      <c r="O147" s="70"/>
      <c r="P147" s="53">
        <v>104</v>
      </c>
      <c r="Q147" s="51"/>
      <c r="R147" s="52"/>
    </row>
    <row r="148" ht="11" customHeight="1" hidden="1">
      <c r="A148" t="s" s="64">
        <v>52</v>
      </c>
      <c r="B148" s="62"/>
      <c r="C148" s="63"/>
      <c r="D148" s="63"/>
      <c r="E148" s="63"/>
      <c r="F148" s="84"/>
      <c r="G148" s="84"/>
      <c r="H148" s="85"/>
      <c r="I148" s="84"/>
      <c r="J148" s="63"/>
      <c r="K148" s="63"/>
      <c r="L148" s="63"/>
      <c r="M148" s="63"/>
      <c r="N148" s="63"/>
      <c r="O148" s="63"/>
      <c r="P148" s="63"/>
      <c r="Q148" s="63"/>
      <c r="R148" s="52"/>
    </row>
    <row r="149" ht="14.55" customHeight="1">
      <c r="A149" t="s" s="48">
        <v>53</v>
      </c>
      <c r="B149" s="21"/>
      <c r="C149" t="s" s="48">
        <v>137</v>
      </c>
      <c r="D149" s="21"/>
      <c r="E149" s="21"/>
      <c r="F149" s="59"/>
      <c r="G149" s="59"/>
      <c r="H149" s="86"/>
      <c r="I149" s="59"/>
      <c r="J149" s="70"/>
      <c r="K149" s="70"/>
      <c r="L149" s="70"/>
      <c r="M149" s="70"/>
      <c r="N149" s="70"/>
      <c r="O149" s="70"/>
      <c r="P149" s="70"/>
      <c r="Q149" s="51"/>
      <c r="R149" s="52"/>
    </row>
    <row r="150" ht="22.7" customHeight="1">
      <c r="A150" t="s" s="48">
        <v>55</v>
      </c>
      <c r="B150" s="87"/>
      <c r="C150" t="s" s="88">
        <v>138</v>
      </c>
      <c r="D150" s="87"/>
      <c r="E150" s="87"/>
      <c r="F150" s="89"/>
      <c r="G150" s="89"/>
      <c r="H150" s="90"/>
      <c r="I150" s="89"/>
      <c r="J150" s="70"/>
      <c r="K150" s="70"/>
      <c r="L150" s="70"/>
      <c r="M150" s="70"/>
      <c r="N150" s="70"/>
      <c r="O150" s="70"/>
      <c r="P150" s="70"/>
      <c r="Q150" s="51"/>
      <c r="R150" s="52"/>
    </row>
    <row r="151" ht="11" customHeight="1" hidden="1">
      <c r="A151" t="s" s="64">
        <v>57</v>
      </c>
      <c r="B151" s="62"/>
      <c r="C151" s="63"/>
      <c r="D151" s="63"/>
      <c r="E151" s="63"/>
      <c r="F151" s="84"/>
      <c r="G151" s="84"/>
      <c r="H151" s="85"/>
      <c r="I151" s="84"/>
      <c r="J151" s="63"/>
      <c r="K151" s="63"/>
      <c r="L151" s="63"/>
      <c r="M151" s="63"/>
      <c r="N151" s="63"/>
      <c r="O151" s="63"/>
      <c r="P151" s="63"/>
      <c r="Q151" s="63"/>
      <c r="R151" s="52"/>
    </row>
    <row r="152" ht="15.55" customHeight="1">
      <c r="A152" s="53">
        <v>9</v>
      </c>
      <c r="B152" t="s" s="77">
        <v>139</v>
      </c>
      <c r="C152" t="s" s="78">
        <v>140</v>
      </c>
      <c r="D152" s="21"/>
      <c r="E152" s="21"/>
      <c r="F152" t="s" s="79">
        <v>51</v>
      </c>
      <c r="G152" s="80"/>
      <c r="H152" s="81"/>
      <c r="I152" s="82">
        <f>G152*H152</f>
        <v>0</v>
      </c>
      <c r="J152" s="21"/>
      <c r="K152" s="70"/>
      <c r="L152" s="83">
        <v>0</v>
      </c>
      <c r="M152" s="70"/>
      <c r="N152" s="70"/>
      <c r="O152" s="70"/>
      <c r="P152" s="53">
        <v>104</v>
      </c>
      <c r="Q152" s="51"/>
      <c r="R152" s="52"/>
    </row>
    <row r="153" ht="11" customHeight="1" hidden="1">
      <c r="A153" t="s" s="64">
        <v>52</v>
      </c>
      <c r="B153" s="62"/>
      <c r="C153" s="63"/>
      <c r="D153" s="63"/>
      <c r="E153" s="63"/>
      <c r="F153" s="84"/>
      <c r="G153" s="84"/>
      <c r="H153" s="85"/>
      <c r="I153" s="84"/>
      <c r="J153" s="63"/>
      <c r="K153" s="63"/>
      <c r="L153" s="63"/>
      <c r="M153" s="63"/>
      <c r="N153" s="63"/>
      <c r="O153" s="63"/>
      <c r="P153" s="63"/>
      <c r="Q153" s="63"/>
      <c r="R153" s="52"/>
    </row>
    <row r="154" ht="11" customHeight="1" hidden="1">
      <c r="A154" t="s" s="64">
        <v>52</v>
      </c>
      <c r="B154" s="62"/>
      <c r="C154" s="63"/>
      <c r="D154" s="63"/>
      <c r="E154" s="63"/>
      <c r="F154" s="84"/>
      <c r="G154" s="84"/>
      <c r="H154" s="85"/>
      <c r="I154" s="84"/>
      <c r="J154" s="63"/>
      <c r="K154" s="63"/>
      <c r="L154" s="63"/>
      <c r="M154" s="63"/>
      <c r="N154" s="63"/>
      <c r="O154" s="63"/>
      <c r="P154" s="63"/>
      <c r="Q154" s="63"/>
      <c r="R154" s="52"/>
    </row>
    <row r="155" ht="11" customHeight="1" hidden="1">
      <c r="A155" t="s" s="64">
        <v>52</v>
      </c>
      <c r="B155" s="62"/>
      <c r="C155" s="63"/>
      <c r="D155" s="63"/>
      <c r="E155" s="63"/>
      <c r="F155" s="84"/>
      <c r="G155" s="84"/>
      <c r="H155" s="85"/>
      <c r="I155" s="84"/>
      <c r="J155" s="63"/>
      <c r="K155" s="63"/>
      <c r="L155" s="63"/>
      <c r="M155" s="63"/>
      <c r="N155" s="63"/>
      <c r="O155" s="63"/>
      <c r="P155" s="63"/>
      <c r="Q155" s="63"/>
      <c r="R155" s="52"/>
    </row>
    <row r="156" ht="14.55" customHeight="1">
      <c r="A156" t="s" s="48">
        <v>53</v>
      </c>
      <c r="B156" s="21"/>
      <c r="C156" t="s" s="48">
        <v>141</v>
      </c>
      <c r="D156" s="21"/>
      <c r="E156" s="21"/>
      <c r="F156" s="59"/>
      <c r="G156" s="59"/>
      <c r="H156" s="86"/>
      <c r="I156" s="59"/>
      <c r="J156" s="70"/>
      <c r="K156" s="70"/>
      <c r="L156" s="70"/>
      <c r="M156" s="70"/>
      <c r="N156" s="70"/>
      <c r="O156" s="70"/>
      <c r="P156" s="70"/>
      <c r="Q156" s="51"/>
      <c r="R156" s="52"/>
    </row>
    <row r="157" ht="22.7" customHeight="1">
      <c r="A157" t="s" s="48">
        <v>55</v>
      </c>
      <c r="B157" s="87"/>
      <c r="C157" t="s" s="88">
        <v>142</v>
      </c>
      <c r="D157" s="87"/>
      <c r="E157" s="87"/>
      <c r="F157" s="89"/>
      <c r="G157" s="89"/>
      <c r="H157" s="90"/>
      <c r="I157" s="89"/>
      <c r="J157" s="70"/>
      <c r="K157" s="70"/>
      <c r="L157" s="70"/>
      <c r="M157" s="70"/>
      <c r="N157" s="70"/>
      <c r="O157" s="70"/>
      <c r="P157" s="70"/>
      <c r="Q157" s="51"/>
      <c r="R157" s="52"/>
    </row>
    <row r="158" ht="11" customHeight="1" hidden="1">
      <c r="A158" t="s" s="64">
        <v>57</v>
      </c>
      <c r="B158" s="62"/>
      <c r="C158" s="63"/>
      <c r="D158" s="63"/>
      <c r="E158" s="63"/>
      <c r="F158" s="84"/>
      <c r="G158" s="84"/>
      <c r="H158" s="85"/>
      <c r="I158" s="84"/>
      <c r="J158" s="63"/>
      <c r="K158" s="63"/>
      <c r="L158" s="63"/>
      <c r="M158" s="63"/>
      <c r="N158" s="63"/>
      <c r="O158" s="63"/>
      <c r="P158" s="63"/>
      <c r="Q158" s="63"/>
      <c r="R158" s="52"/>
    </row>
    <row r="159" ht="15.55" customHeight="1">
      <c r="A159" s="53">
        <v>9</v>
      </c>
      <c r="B159" t="s" s="77">
        <v>143</v>
      </c>
      <c r="C159" t="s" s="78">
        <v>144</v>
      </c>
      <c r="D159" s="21"/>
      <c r="E159" s="21"/>
      <c r="F159" t="s" s="79">
        <v>19</v>
      </c>
      <c r="G159" s="80"/>
      <c r="H159" s="81"/>
      <c r="I159" s="82">
        <f>G159*H159</f>
        <v>0</v>
      </c>
      <c r="J159" s="21"/>
      <c r="K159" s="70"/>
      <c r="L159" s="83">
        <v>0</v>
      </c>
      <c r="M159" s="70"/>
      <c r="N159" s="70"/>
      <c r="O159" s="70"/>
      <c r="P159" s="53">
        <v>104</v>
      </c>
      <c r="Q159" s="51"/>
      <c r="R159" s="52"/>
    </row>
    <row r="160" ht="11" customHeight="1" hidden="1">
      <c r="A160" t="s" s="64">
        <v>52</v>
      </c>
      <c r="B160" s="62"/>
      <c r="C160" s="63"/>
      <c r="D160" s="63"/>
      <c r="E160" s="63"/>
      <c r="F160" s="84"/>
      <c r="G160" s="84"/>
      <c r="H160" s="85"/>
      <c r="I160" s="84"/>
      <c r="J160" s="63"/>
      <c r="K160" s="63"/>
      <c r="L160" s="63"/>
      <c r="M160" s="63"/>
      <c r="N160" s="63"/>
      <c r="O160" s="63"/>
      <c r="P160" s="63"/>
      <c r="Q160" s="63"/>
      <c r="R160" s="52"/>
    </row>
    <row r="161" ht="14.55" customHeight="1">
      <c r="A161" t="s" s="48">
        <v>53</v>
      </c>
      <c r="B161" s="21"/>
      <c r="C161" t="s" s="48">
        <v>137</v>
      </c>
      <c r="D161" s="21"/>
      <c r="E161" s="21"/>
      <c r="F161" s="59"/>
      <c r="G161" s="59"/>
      <c r="H161" s="86"/>
      <c r="I161" s="59"/>
      <c r="J161" s="70"/>
      <c r="K161" s="70"/>
      <c r="L161" s="70"/>
      <c r="M161" s="70"/>
      <c r="N161" s="70"/>
      <c r="O161" s="70"/>
      <c r="P161" s="70"/>
      <c r="Q161" s="51"/>
      <c r="R161" s="52"/>
    </row>
    <row r="162" ht="22.7" customHeight="1">
      <c r="A162" t="s" s="48">
        <v>55</v>
      </c>
      <c r="B162" s="87"/>
      <c r="C162" t="s" s="88">
        <v>145</v>
      </c>
      <c r="D162" s="87"/>
      <c r="E162" s="87"/>
      <c r="F162" s="87"/>
      <c r="G162" s="87"/>
      <c r="H162" s="87"/>
      <c r="I162" s="87"/>
      <c r="J162" s="70"/>
      <c r="K162" s="70"/>
      <c r="L162" s="70"/>
      <c r="M162" s="70"/>
      <c r="N162" s="70"/>
      <c r="O162" s="70"/>
      <c r="P162" s="70"/>
      <c r="Q162" s="51"/>
      <c r="R162" s="52"/>
    </row>
    <row r="163" ht="9" customHeight="1" hidden="1">
      <c r="A163" t="s" s="64">
        <v>57</v>
      </c>
      <c r="B163" s="62"/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  <c r="N163" s="63"/>
      <c r="O163" s="63"/>
      <c r="P163" s="63"/>
      <c r="Q163" s="63"/>
      <c r="R163" s="52"/>
    </row>
    <row r="164" ht="16.9" customHeight="1">
      <c r="A164" s="53">
        <v>6</v>
      </c>
      <c r="B164" t="s" s="71">
        <v>146</v>
      </c>
      <c r="C164" t="s" s="99">
        <v>147</v>
      </c>
      <c r="D164" s="100"/>
      <c r="E164" s="100"/>
      <c r="F164" s="100"/>
      <c r="G164" s="100"/>
      <c r="H164" s="101"/>
      <c r="I164" s="102"/>
      <c r="J164" s="21"/>
      <c r="K164" s="70"/>
      <c r="L164" s="70"/>
      <c r="M164" s="70"/>
      <c r="N164" s="70"/>
      <c r="O164" s="70"/>
      <c r="P164" s="70"/>
      <c r="Q164" s="51"/>
      <c r="R164" s="52"/>
    </row>
    <row r="165" ht="9" customHeight="1" hidden="1">
      <c r="A165" t="s" s="64">
        <v>148</v>
      </c>
      <c r="B165" s="62"/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  <c r="N165" s="63"/>
      <c r="O165" s="63"/>
      <c r="P165" s="63"/>
      <c r="Q165" s="63"/>
      <c r="R165" s="52"/>
    </row>
    <row r="166" ht="20.85" customHeight="1">
      <c r="A166" t="s" s="48">
        <v>149</v>
      </c>
      <c r="B166" s="21"/>
      <c r="C166" t="s" s="48">
        <v>150</v>
      </c>
      <c r="D166" s="21"/>
      <c r="E166" s="21"/>
      <c r="F166" s="95"/>
      <c r="G166" s="95"/>
      <c r="H166" s="96"/>
      <c r="I166" s="95"/>
      <c r="J166" s="70"/>
      <c r="K166" s="70"/>
      <c r="L166" s="70"/>
      <c r="M166" s="70"/>
      <c r="N166" s="70"/>
      <c r="O166" s="70"/>
      <c r="P166" s="70"/>
      <c r="Q166" s="51"/>
      <c r="R166" s="52"/>
    </row>
    <row r="167" ht="15.55" customHeight="1">
      <c r="A167" s="53">
        <v>9</v>
      </c>
      <c r="B167" t="s" s="77">
        <v>151</v>
      </c>
      <c r="C167" t="s" s="78">
        <v>152</v>
      </c>
      <c r="D167" s="21"/>
      <c r="E167" s="21"/>
      <c r="F167" t="s" s="79">
        <v>19</v>
      </c>
      <c r="G167" s="80"/>
      <c r="H167" s="81"/>
      <c r="I167" s="82">
        <f>G167*H167</f>
        <v>0</v>
      </c>
      <c r="J167" s="21"/>
      <c r="K167" s="70"/>
      <c r="L167" s="83">
        <v>0</v>
      </c>
      <c r="M167" s="70"/>
      <c r="N167" s="70"/>
      <c r="O167" s="70"/>
      <c r="P167" s="53">
        <v>104</v>
      </c>
      <c r="Q167" s="51"/>
      <c r="R167" s="52"/>
    </row>
    <row r="168" ht="11" customHeight="1" hidden="1">
      <c r="A168" t="s" s="64">
        <v>52</v>
      </c>
      <c r="B168" s="62"/>
      <c r="C168" s="63"/>
      <c r="D168" s="63"/>
      <c r="E168" s="63"/>
      <c r="F168" s="84"/>
      <c r="G168" s="84"/>
      <c r="H168" s="85"/>
      <c r="I168" s="84"/>
      <c r="J168" s="63"/>
      <c r="K168" s="63"/>
      <c r="L168" s="63"/>
      <c r="M168" s="63"/>
      <c r="N168" s="63"/>
      <c r="O168" s="63"/>
      <c r="P168" s="63"/>
      <c r="Q168" s="63"/>
      <c r="R168" s="52"/>
    </row>
    <row r="169" ht="14.55" customHeight="1">
      <c r="A169" t="s" s="48">
        <v>53</v>
      </c>
      <c r="B169" s="21"/>
      <c r="C169" t="s" s="48">
        <v>137</v>
      </c>
      <c r="D169" s="21"/>
      <c r="E169" s="21"/>
      <c r="F169" s="59"/>
      <c r="G169" s="59"/>
      <c r="H169" s="86"/>
      <c r="I169" s="59"/>
      <c r="J169" s="70"/>
      <c r="K169" s="70"/>
      <c r="L169" s="70"/>
      <c r="M169" s="70"/>
      <c r="N169" s="70"/>
      <c r="O169" s="70"/>
      <c r="P169" s="70"/>
      <c r="Q169" s="51"/>
      <c r="R169" s="52"/>
    </row>
    <row r="170" ht="22.7" customHeight="1">
      <c r="A170" t="s" s="48">
        <v>55</v>
      </c>
      <c r="B170" s="87"/>
      <c r="C170" t="s" s="88">
        <v>153</v>
      </c>
      <c r="D170" s="87"/>
      <c r="E170" s="87"/>
      <c r="F170" s="89"/>
      <c r="G170" s="89"/>
      <c r="H170" s="90"/>
      <c r="I170" s="89"/>
      <c r="J170" s="70"/>
      <c r="K170" s="70"/>
      <c r="L170" s="70"/>
      <c r="M170" s="70"/>
      <c r="N170" s="70"/>
      <c r="O170" s="70"/>
      <c r="P170" s="70"/>
      <c r="Q170" s="51"/>
      <c r="R170" s="52"/>
    </row>
    <row r="171" ht="11" customHeight="1" hidden="1">
      <c r="A171" t="s" s="64">
        <v>72</v>
      </c>
      <c r="B171" s="62"/>
      <c r="C171" s="63"/>
      <c r="D171" s="63"/>
      <c r="E171" s="63"/>
      <c r="F171" s="84"/>
      <c r="G171" s="84"/>
      <c r="H171" s="85"/>
      <c r="I171" s="84"/>
      <c r="J171" s="63"/>
      <c r="K171" s="63"/>
      <c r="L171" s="63"/>
      <c r="M171" s="63"/>
      <c r="N171" s="63"/>
      <c r="O171" s="63"/>
      <c r="P171" s="63"/>
      <c r="Q171" s="63"/>
      <c r="R171" s="52"/>
    </row>
    <row r="172" ht="11" customHeight="1" hidden="1">
      <c r="A172" t="s" s="64">
        <v>57</v>
      </c>
      <c r="B172" s="62"/>
      <c r="C172" s="63"/>
      <c r="D172" s="63"/>
      <c r="E172" s="63"/>
      <c r="F172" s="84"/>
      <c r="G172" s="84"/>
      <c r="H172" s="85"/>
      <c r="I172" s="84"/>
      <c r="J172" s="63"/>
      <c r="K172" s="63"/>
      <c r="L172" s="63"/>
      <c r="M172" s="63"/>
      <c r="N172" s="63"/>
      <c r="O172" s="63"/>
      <c r="P172" s="63"/>
      <c r="Q172" s="63"/>
      <c r="R172" s="52"/>
    </row>
    <row r="173" ht="15.55" customHeight="1">
      <c r="A173" s="53">
        <v>9</v>
      </c>
      <c r="B173" t="s" s="77">
        <v>154</v>
      </c>
      <c r="C173" t="s" s="78">
        <v>155</v>
      </c>
      <c r="D173" s="21"/>
      <c r="E173" s="21"/>
      <c r="F173" t="s" s="79">
        <v>19</v>
      </c>
      <c r="G173" s="80"/>
      <c r="H173" s="81"/>
      <c r="I173" s="82">
        <f>G173*H173</f>
        <v>0</v>
      </c>
      <c r="J173" s="21"/>
      <c r="K173" s="70"/>
      <c r="L173" s="83">
        <v>0</v>
      </c>
      <c r="M173" s="70"/>
      <c r="N173" s="70"/>
      <c r="O173" s="70"/>
      <c r="P173" s="53">
        <v>104</v>
      </c>
      <c r="Q173" s="51"/>
      <c r="R173" s="52"/>
    </row>
    <row r="174" ht="11" customHeight="1" hidden="1">
      <c r="A174" t="s" s="64">
        <v>52</v>
      </c>
      <c r="B174" s="62"/>
      <c r="C174" s="63"/>
      <c r="D174" s="63"/>
      <c r="E174" s="63"/>
      <c r="F174" s="84"/>
      <c r="G174" s="84"/>
      <c r="H174" s="85"/>
      <c r="I174" s="84"/>
      <c r="J174" s="63"/>
      <c r="K174" s="63"/>
      <c r="L174" s="63"/>
      <c r="M174" s="63"/>
      <c r="N174" s="63"/>
      <c r="O174" s="63"/>
      <c r="P174" s="63"/>
      <c r="Q174" s="63"/>
      <c r="R174" s="52"/>
    </row>
    <row r="175" ht="20.85" customHeight="1">
      <c r="A175" t="s" s="48">
        <v>53</v>
      </c>
      <c r="B175" s="21"/>
      <c r="C175" t="s" s="48">
        <v>150</v>
      </c>
      <c r="D175" s="21"/>
      <c r="E175" s="21"/>
      <c r="F175" s="59"/>
      <c r="G175" s="59"/>
      <c r="H175" s="86"/>
      <c r="I175" s="59"/>
      <c r="J175" s="70"/>
      <c r="K175" s="70"/>
      <c r="L175" s="70"/>
      <c r="M175" s="70"/>
      <c r="N175" s="70"/>
      <c r="O175" s="70"/>
      <c r="P175" s="70"/>
      <c r="Q175" s="51"/>
      <c r="R175" s="52"/>
    </row>
    <row r="176" ht="22.7" customHeight="1">
      <c r="A176" t="s" s="48">
        <v>55</v>
      </c>
      <c r="B176" s="87"/>
      <c r="C176" t="s" s="88">
        <v>156</v>
      </c>
      <c r="D176" s="87"/>
      <c r="E176" s="87"/>
      <c r="F176" s="89"/>
      <c r="G176" s="89"/>
      <c r="H176" s="90"/>
      <c r="I176" s="89"/>
      <c r="J176" s="70"/>
      <c r="K176" s="70"/>
      <c r="L176" s="70"/>
      <c r="M176" s="70"/>
      <c r="N176" s="70"/>
      <c r="O176" s="70"/>
      <c r="P176" s="70"/>
      <c r="Q176" s="51"/>
      <c r="R176" s="52"/>
    </row>
    <row r="177" ht="11" customHeight="1" hidden="1">
      <c r="A177" t="s" s="64">
        <v>72</v>
      </c>
      <c r="B177" s="62"/>
      <c r="C177" s="63"/>
      <c r="D177" s="63"/>
      <c r="E177" s="63"/>
      <c r="F177" s="84"/>
      <c r="G177" s="84"/>
      <c r="H177" s="85"/>
      <c r="I177" s="84"/>
      <c r="J177" s="63"/>
      <c r="K177" s="63"/>
      <c r="L177" s="63"/>
      <c r="M177" s="63"/>
      <c r="N177" s="63"/>
      <c r="O177" s="63"/>
      <c r="P177" s="63"/>
      <c r="Q177" s="63"/>
      <c r="R177" s="52"/>
    </row>
    <row r="178" ht="11" customHeight="1" hidden="1">
      <c r="A178" t="s" s="64">
        <v>57</v>
      </c>
      <c r="B178" s="62"/>
      <c r="C178" s="63"/>
      <c r="D178" s="63"/>
      <c r="E178" s="63"/>
      <c r="F178" s="84"/>
      <c r="G178" s="84"/>
      <c r="H178" s="85"/>
      <c r="I178" s="84"/>
      <c r="J178" s="63"/>
      <c r="K178" s="63"/>
      <c r="L178" s="63"/>
      <c r="M178" s="63"/>
      <c r="N178" s="63"/>
      <c r="O178" s="63"/>
      <c r="P178" s="63"/>
      <c r="Q178" s="63"/>
      <c r="R178" s="52"/>
    </row>
    <row r="179" ht="15.55" customHeight="1">
      <c r="A179" s="53">
        <v>9</v>
      </c>
      <c r="B179" t="s" s="77">
        <v>157</v>
      </c>
      <c r="C179" t="s" s="78">
        <v>158</v>
      </c>
      <c r="D179" s="21"/>
      <c r="E179" s="21"/>
      <c r="F179" t="s" s="79">
        <v>19</v>
      </c>
      <c r="G179" s="80"/>
      <c r="H179" s="81"/>
      <c r="I179" s="82">
        <f>G179*H179</f>
        <v>0</v>
      </c>
      <c r="J179" s="21"/>
      <c r="K179" s="70"/>
      <c r="L179" s="83">
        <v>0</v>
      </c>
      <c r="M179" s="70"/>
      <c r="N179" s="70"/>
      <c r="O179" s="70"/>
      <c r="P179" s="53">
        <v>104</v>
      </c>
      <c r="Q179" s="51"/>
      <c r="R179" s="52"/>
    </row>
    <row r="180" ht="11" customHeight="1" hidden="1">
      <c r="A180" t="s" s="64">
        <v>52</v>
      </c>
      <c r="B180" s="62"/>
      <c r="C180" s="63"/>
      <c r="D180" s="63"/>
      <c r="E180" s="63"/>
      <c r="F180" s="84"/>
      <c r="G180" s="84"/>
      <c r="H180" s="85"/>
      <c r="I180" s="84"/>
      <c r="J180" s="63"/>
      <c r="K180" s="63"/>
      <c r="L180" s="63"/>
      <c r="M180" s="63"/>
      <c r="N180" s="63"/>
      <c r="O180" s="63"/>
      <c r="P180" s="63"/>
      <c r="Q180" s="63"/>
      <c r="R180" s="52"/>
    </row>
    <row r="181" ht="14.55" customHeight="1">
      <c r="A181" t="s" s="48">
        <v>53</v>
      </c>
      <c r="B181" s="21"/>
      <c r="C181" t="s" s="48">
        <v>137</v>
      </c>
      <c r="D181" s="21"/>
      <c r="E181" s="21"/>
      <c r="F181" s="59"/>
      <c r="G181" s="59"/>
      <c r="H181" s="86"/>
      <c r="I181" s="59"/>
      <c r="J181" s="70"/>
      <c r="K181" s="70"/>
      <c r="L181" s="70"/>
      <c r="M181" s="70"/>
      <c r="N181" s="70"/>
      <c r="O181" s="70"/>
      <c r="P181" s="70"/>
      <c r="Q181" s="51"/>
      <c r="R181" s="52"/>
    </row>
    <row r="182" ht="22.7" customHeight="1">
      <c r="A182" t="s" s="48">
        <v>55</v>
      </c>
      <c r="B182" s="87"/>
      <c r="C182" t="s" s="88">
        <v>159</v>
      </c>
      <c r="D182" s="87"/>
      <c r="E182" s="87"/>
      <c r="F182" s="89"/>
      <c r="G182" s="89"/>
      <c r="H182" s="90"/>
      <c r="I182" s="89"/>
      <c r="J182" s="70"/>
      <c r="K182" s="70"/>
      <c r="L182" s="70"/>
      <c r="M182" s="70"/>
      <c r="N182" s="70"/>
      <c r="O182" s="70"/>
      <c r="P182" s="70"/>
      <c r="Q182" s="51"/>
      <c r="R182" s="52"/>
    </row>
    <row r="183" ht="11" customHeight="1" hidden="1">
      <c r="A183" t="s" s="64">
        <v>72</v>
      </c>
      <c r="B183" s="62"/>
      <c r="C183" s="63"/>
      <c r="D183" s="63"/>
      <c r="E183" s="63"/>
      <c r="F183" s="84"/>
      <c r="G183" s="84"/>
      <c r="H183" s="85"/>
      <c r="I183" s="84"/>
      <c r="J183" s="63"/>
      <c r="K183" s="63"/>
      <c r="L183" s="63"/>
      <c r="M183" s="63"/>
      <c r="N183" s="63"/>
      <c r="O183" s="63"/>
      <c r="P183" s="63"/>
      <c r="Q183" s="63"/>
      <c r="R183" s="52"/>
    </row>
    <row r="184" ht="11" customHeight="1" hidden="1">
      <c r="A184" t="s" s="64">
        <v>57</v>
      </c>
      <c r="B184" s="62"/>
      <c r="C184" s="63"/>
      <c r="D184" s="63"/>
      <c r="E184" s="63"/>
      <c r="F184" s="84"/>
      <c r="G184" s="84"/>
      <c r="H184" s="85"/>
      <c r="I184" s="84"/>
      <c r="J184" s="63"/>
      <c r="K184" s="63"/>
      <c r="L184" s="63"/>
      <c r="M184" s="63"/>
      <c r="N184" s="63"/>
      <c r="O184" s="63"/>
      <c r="P184" s="63"/>
      <c r="Q184" s="63"/>
      <c r="R184" s="52"/>
    </row>
    <row r="185" ht="15.55" customHeight="1">
      <c r="A185" s="53">
        <v>9</v>
      </c>
      <c r="B185" t="s" s="77">
        <v>160</v>
      </c>
      <c r="C185" t="s" s="78">
        <v>161</v>
      </c>
      <c r="D185" s="21"/>
      <c r="E185" s="21"/>
      <c r="F185" t="s" s="79">
        <v>19</v>
      </c>
      <c r="G185" s="80"/>
      <c r="H185" s="81"/>
      <c r="I185" s="82">
        <f>G185*H185</f>
        <v>0</v>
      </c>
      <c r="J185" s="21"/>
      <c r="K185" s="70"/>
      <c r="L185" s="83">
        <v>0</v>
      </c>
      <c r="M185" s="70"/>
      <c r="N185" s="70"/>
      <c r="O185" s="70"/>
      <c r="P185" s="53">
        <v>104</v>
      </c>
      <c r="Q185" s="51"/>
      <c r="R185" s="52"/>
    </row>
    <row r="186" ht="11" customHeight="1" hidden="1">
      <c r="A186" t="s" s="64">
        <v>52</v>
      </c>
      <c r="B186" s="62"/>
      <c r="C186" s="63"/>
      <c r="D186" s="63"/>
      <c r="E186" s="63"/>
      <c r="F186" s="84"/>
      <c r="G186" s="84"/>
      <c r="H186" s="85"/>
      <c r="I186" s="84"/>
      <c r="J186" s="63"/>
      <c r="K186" s="63"/>
      <c r="L186" s="63"/>
      <c r="M186" s="63"/>
      <c r="N186" s="63"/>
      <c r="O186" s="63"/>
      <c r="P186" s="63"/>
      <c r="Q186" s="63"/>
      <c r="R186" s="52"/>
    </row>
    <row r="187" ht="14.55" customHeight="1">
      <c r="A187" t="s" s="48">
        <v>53</v>
      </c>
      <c r="B187" s="21"/>
      <c r="C187" t="s" s="48">
        <v>137</v>
      </c>
      <c r="D187" s="21"/>
      <c r="E187" s="21"/>
      <c r="F187" s="59"/>
      <c r="G187" s="59"/>
      <c r="H187" s="86"/>
      <c r="I187" s="59"/>
      <c r="J187" s="70"/>
      <c r="K187" s="70"/>
      <c r="L187" s="70"/>
      <c r="M187" s="70"/>
      <c r="N187" s="70"/>
      <c r="O187" s="70"/>
      <c r="P187" s="70"/>
      <c r="Q187" s="51"/>
      <c r="R187" s="52"/>
    </row>
    <row r="188" ht="22.7" customHeight="1">
      <c r="A188" t="s" s="48">
        <v>55</v>
      </c>
      <c r="B188" s="87"/>
      <c r="C188" t="s" s="88">
        <v>162</v>
      </c>
      <c r="D188" s="87"/>
      <c r="E188" s="87"/>
      <c r="F188" s="89"/>
      <c r="G188" s="89"/>
      <c r="H188" s="90"/>
      <c r="I188" s="89"/>
      <c r="J188" s="70"/>
      <c r="K188" s="70"/>
      <c r="L188" s="70"/>
      <c r="M188" s="70"/>
      <c r="N188" s="70"/>
      <c r="O188" s="70"/>
      <c r="P188" s="70"/>
      <c r="Q188" s="51"/>
      <c r="R188" s="52"/>
    </row>
    <row r="189" ht="11" customHeight="1" hidden="1">
      <c r="A189" t="s" s="64">
        <v>72</v>
      </c>
      <c r="B189" s="62"/>
      <c r="C189" s="63"/>
      <c r="D189" s="63"/>
      <c r="E189" s="63"/>
      <c r="F189" s="84"/>
      <c r="G189" s="84"/>
      <c r="H189" s="85"/>
      <c r="I189" s="84"/>
      <c r="J189" s="63"/>
      <c r="K189" s="63"/>
      <c r="L189" s="63"/>
      <c r="M189" s="63"/>
      <c r="N189" s="63"/>
      <c r="O189" s="63"/>
      <c r="P189" s="63"/>
      <c r="Q189" s="63"/>
      <c r="R189" s="52"/>
    </row>
    <row r="190" ht="11" customHeight="1" hidden="1">
      <c r="A190" t="s" s="64">
        <v>57</v>
      </c>
      <c r="B190" s="62"/>
      <c r="C190" s="63"/>
      <c r="D190" s="63"/>
      <c r="E190" s="63"/>
      <c r="F190" s="84"/>
      <c r="G190" s="84"/>
      <c r="H190" s="85"/>
      <c r="I190" s="84"/>
      <c r="J190" s="63"/>
      <c r="K190" s="63"/>
      <c r="L190" s="63"/>
      <c r="M190" s="63"/>
      <c r="N190" s="63"/>
      <c r="O190" s="63"/>
      <c r="P190" s="63"/>
      <c r="Q190" s="63"/>
      <c r="R190" s="52"/>
    </row>
    <row r="191" ht="15.55" customHeight="1">
      <c r="A191" s="53">
        <v>9</v>
      </c>
      <c r="B191" t="s" s="77">
        <v>163</v>
      </c>
      <c r="C191" t="s" s="78">
        <v>164</v>
      </c>
      <c r="D191" s="21"/>
      <c r="E191" s="21"/>
      <c r="F191" t="s" s="79">
        <v>19</v>
      </c>
      <c r="G191" s="80"/>
      <c r="H191" s="81"/>
      <c r="I191" s="82">
        <f>G191*H191</f>
        <v>0</v>
      </c>
      <c r="J191" s="21"/>
      <c r="K191" s="70"/>
      <c r="L191" s="83">
        <v>0</v>
      </c>
      <c r="M191" s="70"/>
      <c r="N191" s="70"/>
      <c r="O191" s="70"/>
      <c r="P191" s="53">
        <v>104</v>
      </c>
      <c r="Q191" s="51"/>
      <c r="R191" s="52"/>
    </row>
    <row r="192" ht="11" customHeight="1" hidden="1">
      <c r="A192" t="s" s="64">
        <v>52</v>
      </c>
      <c r="B192" s="62"/>
      <c r="C192" s="63"/>
      <c r="D192" s="63"/>
      <c r="E192" s="63"/>
      <c r="F192" s="84"/>
      <c r="G192" s="84"/>
      <c r="H192" s="85"/>
      <c r="I192" s="84"/>
      <c r="J192" s="63"/>
      <c r="K192" s="63"/>
      <c r="L192" s="63"/>
      <c r="M192" s="63"/>
      <c r="N192" s="63"/>
      <c r="O192" s="63"/>
      <c r="P192" s="63"/>
      <c r="Q192" s="63"/>
      <c r="R192" s="52"/>
    </row>
    <row r="193" ht="14.55" customHeight="1">
      <c r="A193" t="s" s="48">
        <v>53</v>
      </c>
      <c r="B193" s="21"/>
      <c r="C193" t="s" s="48">
        <v>137</v>
      </c>
      <c r="D193" s="21"/>
      <c r="E193" s="21"/>
      <c r="F193" s="59"/>
      <c r="G193" s="59"/>
      <c r="H193" s="86"/>
      <c r="I193" s="59"/>
      <c r="J193" s="70"/>
      <c r="K193" s="70"/>
      <c r="L193" s="70"/>
      <c r="M193" s="70"/>
      <c r="N193" s="70"/>
      <c r="O193" s="70"/>
      <c r="P193" s="70"/>
      <c r="Q193" s="51"/>
      <c r="R193" s="52"/>
    </row>
    <row r="194" ht="22.7" customHeight="1">
      <c r="A194" t="s" s="48">
        <v>55</v>
      </c>
      <c r="B194" s="87"/>
      <c r="C194" t="s" s="88">
        <v>165</v>
      </c>
      <c r="D194" s="87"/>
      <c r="E194" s="87"/>
      <c r="F194" s="87"/>
      <c r="G194" s="87"/>
      <c r="H194" s="87"/>
      <c r="I194" s="87"/>
      <c r="J194" s="70"/>
      <c r="K194" s="70"/>
      <c r="L194" s="70"/>
      <c r="M194" s="70"/>
      <c r="N194" s="70"/>
      <c r="O194" s="70"/>
      <c r="P194" s="70"/>
      <c r="Q194" s="51"/>
      <c r="R194" s="52"/>
    </row>
    <row r="195" ht="9" customHeight="1" hidden="1">
      <c r="A195" t="s" s="64">
        <v>72</v>
      </c>
      <c r="B195" s="62"/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  <c r="N195" s="63"/>
      <c r="O195" s="63"/>
      <c r="P195" s="63"/>
      <c r="Q195" s="63"/>
      <c r="R195" s="52"/>
    </row>
    <row r="196" ht="9" customHeight="1" hidden="1">
      <c r="A196" t="s" s="64">
        <v>57</v>
      </c>
      <c r="B196" s="62"/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  <c r="N196" s="63"/>
      <c r="O196" s="63"/>
      <c r="P196" s="63"/>
      <c r="Q196" s="63"/>
      <c r="R196" s="52"/>
    </row>
    <row r="197" ht="9" customHeight="1" hidden="1">
      <c r="A197" t="s" s="64">
        <v>166</v>
      </c>
      <c r="B197" s="62"/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  <c r="N197" s="63"/>
      <c r="O197" s="63"/>
      <c r="P197" s="63"/>
      <c r="Q197" s="63"/>
      <c r="R197" s="52"/>
    </row>
    <row r="198" ht="9" customHeight="1" hidden="1">
      <c r="A198" t="s" s="64">
        <v>58</v>
      </c>
      <c r="B198" s="62"/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3"/>
      <c r="N198" s="63"/>
      <c r="O198" s="63"/>
      <c r="P198" s="63"/>
      <c r="Q198" s="63"/>
      <c r="R198" s="52"/>
    </row>
    <row r="199" ht="15.6" customHeight="1">
      <c r="A199" s="53">
        <v>4</v>
      </c>
      <c r="B199" t="s" s="71">
        <v>167</v>
      </c>
      <c r="C199" t="s" s="72">
        <v>168</v>
      </c>
      <c r="D199" s="73"/>
      <c r="E199" s="73"/>
      <c r="F199" s="74"/>
      <c r="G199" s="74"/>
      <c r="H199" s="75"/>
      <c r="I199" s="76"/>
      <c r="J199" s="21"/>
      <c r="K199" s="70"/>
      <c r="L199" s="70"/>
      <c r="M199" s="70"/>
      <c r="N199" s="70"/>
      <c r="O199" s="70"/>
      <c r="P199" s="70"/>
      <c r="Q199" s="51"/>
      <c r="R199" s="52"/>
    </row>
    <row r="200" ht="15.55" customHeight="1">
      <c r="A200" s="53">
        <v>9</v>
      </c>
      <c r="B200" t="s" s="77">
        <v>169</v>
      </c>
      <c r="C200" t="s" s="78">
        <v>170</v>
      </c>
      <c r="D200" s="21"/>
      <c r="E200" s="21"/>
      <c r="F200" t="s" s="79">
        <v>18</v>
      </c>
      <c r="G200" s="91"/>
      <c r="H200" s="81"/>
      <c r="I200" s="82">
        <f>G200*H200</f>
        <v>0</v>
      </c>
      <c r="J200" s="21"/>
      <c r="K200" s="70"/>
      <c r="L200" s="83">
        <v>0</v>
      </c>
      <c r="M200" s="70"/>
      <c r="N200" s="70"/>
      <c r="O200" s="70"/>
      <c r="P200" s="53">
        <v>104</v>
      </c>
      <c r="Q200" s="51"/>
      <c r="R200" s="52"/>
    </row>
    <row r="201" ht="11" customHeight="1" hidden="1">
      <c r="A201" t="s" s="64">
        <v>52</v>
      </c>
      <c r="B201" s="62"/>
      <c r="C201" s="63"/>
      <c r="D201" s="63"/>
      <c r="E201" s="63"/>
      <c r="F201" s="84"/>
      <c r="G201" s="84"/>
      <c r="H201" s="85"/>
      <c r="I201" s="84"/>
      <c r="J201" s="63"/>
      <c r="K201" s="63"/>
      <c r="L201" s="63"/>
      <c r="M201" s="63"/>
      <c r="N201" s="63"/>
      <c r="O201" s="63"/>
      <c r="P201" s="63"/>
      <c r="Q201" s="63"/>
      <c r="R201" s="52"/>
    </row>
    <row r="202" ht="11" customHeight="1" hidden="1">
      <c r="A202" t="s" s="64">
        <v>52</v>
      </c>
      <c r="B202" s="62"/>
      <c r="C202" s="63"/>
      <c r="D202" s="63"/>
      <c r="E202" s="63"/>
      <c r="F202" s="84"/>
      <c r="G202" s="84"/>
      <c r="H202" s="85"/>
      <c r="I202" s="84"/>
      <c r="J202" s="63"/>
      <c r="K202" s="63"/>
      <c r="L202" s="63"/>
      <c r="M202" s="63"/>
      <c r="N202" s="63"/>
      <c r="O202" s="63"/>
      <c r="P202" s="63"/>
      <c r="Q202" s="63"/>
      <c r="R202" s="52"/>
    </row>
    <row r="203" ht="14.55" customHeight="1">
      <c r="A203" t="s" s="48">
        <v>53</v>
      </c>
      <c r="B203" s="21"/>
      <c r="C203" t="s" s="48">
        <v>81</v>
      </c>
      <c r="D203" s="21"/>
      <c r="E203" s="21"/>
      <c r="F203" s="59"/>
      <c r="G203" s="59"/>
      <c r="H203" s="86"/>
      <c r="I203" s="59"/>
      <c r="J203" s="70"/>
      <c r="K203" s="70"/>
      <c r="L203" s="70"/>
      <c r="M203" s="70"/>
      <c r="N203" s="70"/>
      <c r="O203" s="70"/>
      <c r="P203" s="70"/>
      <c r="Q203" s="51"/>
      <c r="R203" s="52"/>
    </row>
    <row r="204" ht="22.7" customHeight="1">
      <c r="A204" t="s" s="48">
        <v>55</v>
      </c>
      <c r="B204" s="87"/>
      <c r="C204" t="s" s="88">
        <v>171</v>
      </c>
      <c r="D204" s="87"/>
      <c r="E204" s="87"/>
      <c r="F204" s="87"/>
      <c r="G204" s="87"/>
      <c r="H204" s="87"/>
      <c r="I204" s="87"/>
      <c r="J204" s="70"/>
      <c r="K204" s="70"/>
      <c r="L204" s="70"/>
      <c r="M204" s="70"/>
      <c r="N204" s="70"/>
      <c r="O204" s="70"/>
      <c r="P204" s="70"/>
      <c r="Q204" s="51"/>
      <c r="R204" s="52"/>
    </row>
    <row r="205" ht="9" customHeight="1" hidden="1">
      <c r="A205" t="s" s="64">
        <v>72</v>
      </c>
      <c r="B205" s="62"/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63"/>
      <c r="N205" s="63"/>
      <c r="O205" s="63"/>
      <c r="P205" s="63"/>
      <c r="Q205" s="63"/>
      <c r="R205" s="52"/>
    </row>
    <row r="206" ht="9" customHeight="1" hidden="1">
      <c r="A206" t="s" s="64">
        <v>57</v>
      </c>
      <c r="B206" s="62"/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3"/>
      <c r="N206" s="63"/>
      <c r="O206" s="63"/>
      <c r="P206" s="63"/>
      <c r="Q206" s="63"/>
      <c r="R206" s="52"/>
    </row>
    <row r="207" ht="9" customHeight="1" hidden="1">
      <c r="A207" t="s" s="64">
        <v>58</v>
      </c>
      <c r="B207" s="62"/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  <c r="N207" s="63"/>
      <c r="O207" s="63"/>
      <c r="P207" s="63"/>
      <c r="Q207" s="63"/>
      <c r="R207" s="52"/>
    </row>
    <row r="208" ht="29.45" customHeight="1">
      <c r="A208" s="53">
        <v>4</v>
      </c>
      <c r="B208" t="s" s="71">
        <v>172</v>
      </c>
      <c r="C208" t="s" s="72">
        <v>173</v>
      </c>
      <c r="D208" s="73"/>
      <c r="E208" s="73"/>
      <c r="F208" s="74"/>
      <c r="G208" s="74"/>
      <c r="H208" s="75"/>
      <c r="I208" s="76"/>
      <c r="J208" s="21"/>
      <c r="K208" s="70"/>
      <c r="L208" s="70"/>
      <c r="M208" s="70"/>
      <c r="N208" s="70"/>
      <c r="O208" s="70"/>
      <c r="P208" s="70"/>
      <c r="Q208" s="51"/>
      <c r="R208" s="52"/>
    </row>
    <row r="209" ht="15.55" customHeight="1">
      <c r="A209" s="53">
        <v>9</v>
      </c>
      <c r="B209" t="s" s="77">
        <v>174</v>
      </c>
      <c r="C209" t="s" s="78">
        <v>175</v>
      </c>
      <c r="D209" s="21"/>
      <c r="E209" s="21"/>
      <c r="F209" t="s" s="79">
        <v>51</v>
      </c>
      <c r="G209" s="80"/>
      <c r="H209" s="81"/>
      <c r="I209" s="82">
        <f>G209*H209</f>
        <v>0</v>
      </c>
      <c r="J209" s="21"/>
      <c r="K209" s="70"/>
      <c r="L209" s="83">
        <v>0</v>
      </c>
      <c r="M209" s="70"/>
      <c r="N209" s="70"/>
      <c r="O209" s="70"/>
      <c r="P209" s="53">
        <v>104</v>
      </c>
      <c r="Q209" s="51"/>
      <c r="R209" s="52"/>
    </row>
    <row r="210" ht="11" customHeight="1" hidden="1">
      <c r="A210" t="s" s="64">
        <v>52</v>
      </c>
      <c r="B210" s="62"/>
      <c r="C210" s="63"/>
      <c r="D210" s="63"/>
      <c r="E210" s="63"/>
      <c r="F210" s="84"/>
      <c r="G210" s="84"/>
      <c r="H210" s="85"/>
      <c r="I210" s="84"/>
      <c r="J210" s="63"/>
      <c r="K210" s="63"/>
      <c r="L210" s="63"/>
      <c r="M210" s="63"/>
      <c r="N210" s="63"/>
      <c r="O210" s="63"/>
      <c r="P210" s="63"/>
      <c r="Q210" s="63"/>
      <c r="R210" s="52"/>
    </row>
    <row r="211" ht="11" customHeight="1" hidden="1">
      <c r="A211" t="s" s="64">
        <v>52</v>
      </c>
      <c r="B211" s="62"/>
      <c r="C211" s="63"/>
      <c r="D211" s="63"/>
      <c r="E211" s="63"/>
      <c r="F211" s="84"/>
      <c r="G211" s="84"/>
      <c r="H211" s="85"/>
      <c r="I211" s="84"/>
      <c r="J211" s="63"/>
      <c r="K211" s="63"/>
      <c r="L211" s="63"/>
      <c r="M211" s="63"/>
      <c r="N211" s="63"/>
      <c r="O211" s="63"/>
      <c r="P211" s="63"/>
      <c r="Q211" s="63"/>
      <c r="R211" s="52"/>
    </row>
    <row r="212" ht="14.55" customHeight="1">
      <c r="A212" t="s" s="48">
        <v>53</v>
      </c>
      <c r="B212" s="21"/>
      <c r="C212" t="s" s="48">
        <v>63</v>
      </c>
      <c r="D212" s="21"/>
      <c r="E212" s="21"/>
      <c r="F212" s="59"/>
      <c r="G212" s="59"/>
      <c r="H212" s="86"/>
      <c r="I212" s="59"/>
      <c r="J212" s="70"/>
      <c r="K212" s="70"/>
      <c r="L212" s="70"/>
      <c r="M212" s="70"/>
      <c r="N212" s="70"/>
      <c r="O212" s="70"/>
      <c r="P212" s="70"/>
      <c r="Q212" s="51"/>
      <c r="R212" s="52"/>
    </row>
    <row r="213" ht="22.7" customHeight="1">
      <c r="A213" t="s" s="48">
        <v>55</v>
      </c>
      <c r="B213" s="87"/>
      <c r="C213" t="s" s="88">
        <v>176</v>
      </c>
      <c r="D213" s="87"/>
      <c r="E213" s="87"/>
      <c r="F213" s="89"/>
      <c r="G213" s="89"/>
      <c r="H213" s="90"/>
      <c r="I213" s="89"/>
      <c r="J213" s="70"/>
      <c r="K213" s="70"/>
      <c r="L213" s="70"/>
      <c r="M213" s="70"/>
      <c r="N213" s="70"/>
      <c r="O213" s="70"/>
      <c r="P213" s="70"/>
      <c r="Q213" s="51"/>
      <c r="R213" s="52"/>
    </row>
    <row r="214" ht="11" customHeight="1" hidden="1">
      <c r="A214" t="s" s="64">
        <v>57</v>
      </c>
      <c r="B214" s="62"/>
      <c r="C214" s="63"/>
      <c r="D214" s="63"/>
      <c r="E214" s="63"/>
      <c r="F214" s="84"/>
      <c r="G214" s="84"/>
      <c r="H214" s="85"/>
      <c r="I214" s="84"/>
      <c r="J214" s="63"/>
      <c r="K214" s="63"/>
      <c r="L214" s="63"/>
      <c r="M214" s="63"/>
      <c r="N214" s="63"/>
      <c r="O214" s="63"/>
      <c r="P214" s="63"/>
      <c r="Q214" s="63"/>
      <c r="R214" s="52"/>
    </row>
    <row r="215" ht="15.55" customHeight="1">
      <c r="A215" s="53">
        <v>9</v>
      </c>
      <c r="B215" t="s" s="77">
        <v>177</v>
      </c>
      <c r="C215" t="s" s="78">
        <v>178</v>
      </c>
      <c r="D215" s="21"/>
      <c r="E215" s="21"/>
      <c r="F215" t="s" s="79">
        <v>51</v>
      </c>
      <c r="G215" s="80"/>
      <c r="H215" s="81"/>
      <c r="I215" s="82">
        <f>G215*H215</f>
        <v>0</v>
      </c>
      <c r="J215" s="21"/>
      <c r="K215" s="70"/>
      <c r="L215" s="83">
        <v>0</v>
      </c>
      <c r="M215" s="70"/>
      <c r="N215" s="70"/>
      <c r="O215" s="70"/>
      <c r="P215" s="53">
        <v>104</v>
      </c>
      <c r="Q215" s="51"/>
      <c r="R215" s="52"/>
    </row>
    <row r="216" ht="11" customHeight="1" hidden="1">
      <c r="A216" t="s" s="64">
        <v>52</v>
      </c>
      <c r="B216" s="62"/>
      <c r="C216" s="63"/>
      <c r="D216" s="63"/>
      <c r="E216" s="63"/>
      <c r="F216" s="84"/>
      <c r="G216" s="84"/>
      <c r="H216" s="85"/>
      <c r="I216" s="84"/>
      <c r="J216" s="63"/>
      <c r="K216" s="63"/>
      <c r="L216" s="63"/>
      <c r="M216" s="63"/>
      <c r="N216" s="63"/>
      <c r="O216" s="63"/>
      <c r="P216" s="63"/>
      <c r="Q216" s="63"/>
      <c r="R216" s="52"/>
    </row>
    <row r="217" ht="11" customHeight="1" hidden="1">
      <c r="A217" t="s" s="64">
        <v>52</v>
      </c>
      <c r="B217" s="62"/>
      <c r="C217" s="63"/>
      <c r="D217" s="63"/>
      <c r="E217" s="63"/>
      <c r="F217" s="84"/>
      <c r="G217" s="84"/>
      <c r="H217" s="85"/>
      <c r="I217" s="84"/>
      <c r="J217" s="63"/>
      <c r="K217" s="63"/>
      <c r="L217" s="63"/>
      <c r="M217" s="63"/>
      <c r="N217" s="63"/>
      <c r="O217" s="63"/>
      <c r="P217" s="63"/>
      <c r="Q217" s="63"/>
      <c r="R217" s="52"/>
    </row>
    <row r="218" ht="14.55" customHeight="1">
      <c r="A218" t="s" s="48">
        <v>53</v>
      </c>
      <c r="B218" s="21"/>
      <c r="C218" t="s" s="48">
        <v>179</v>
      </c>
      <c r="D218" s="21"/>
      <c r="E218" s="21"/>
      <c r="F218" s="59"/>
      <c r="G218" s="59"/>
      <c r="H218" s="86"/>
      <c r="I218" s="59"/>
      <c r="J218" s="70"/>
      <c r="K218" s="70"/>
      <c r="L218" s="70"/>
      <c r="M218" s="70"/>
      <c r="N218" s="70"/>
      <c r="O218" s="70"/>
      <c r="P218" s="70"/>
      <c r="Q218" s="51"/>
      <c r="R218" s="52"/>
    </row>
    <row r="219" ht="22.7" customHeight="1">
      <c r="A219" t="s" s="48">
        <v>55</v>
      </c>
      <c r="B219" s="87"/>
      <c r="C219" t="s" s="88">
        <v>180</v>
      </c>
      <c r="D219" s="87"/>
      <c r="E219" s="87"/>
      <c r="F219" s="89"/>
      <c r="G219" s="89"/>
      <c r="H219" s="90"/>
      <c r="I219" s="89"/>
      <c r="J219" s="70"/>
      <c r="K219" s="70"/>
      <c r="L219" s="70"/>
      <c r="M219" s="70"/>
      <c r="N219" s="70"/>
      <c r="O219" s="70"/>
      <c r="P219" s="70"/>
      <c r="Q219" s="51"/>
      <c r="R219" s="52"/>
    </row>
    <row r="220" ht="11" customHeight="1" hidden="1">
      <c r="A220" t="s" s="64">
        <v>57</v>
      </c>
      <c r="B220" s="62"/>
      <c r="C220" s="63"/>
      <c r="D220" s="63"/>
      <c r="E220" s="63"/>
      <c r="F220" s="84"/>
      <c r="G220" s="84"/>
      <c r="H220" s="85"/>
      <c r="I220" s="84"/>
      <c r="J220" s="63"/>
      <c r="K220" s="63"/>
      <c r="L220" s="63"/>
      <c r="M220" s="63"/>
      <c r="N220" s="63"/>
      <c r="O220" s="63"/>
      <c r="P220" s="63"/>
      <c r="Q220" s="63"/>
      <c r="R220" s="52"/>
    </row>
    <row r="221" ht="15.55" customHeight="1">
      <c r="A221" s="53">
        <v>9</v>
      </c>
      <c r="B221" t="s" s="77">
        <v>181</v>
      </c>
      <c r="C221" t="s" s="78">
        <v>182</v>
      </c>
      <c r="D221" s="21"/>
      <c r="E221" s="21"/>
      <c r="F221" t="s" s="79">
        <v>51</v>
      </c>
      <c r="G221" s="80"/>
      <c r="H221" s="81"/>
      <c r="I221" s="82">
        <f>G221*H221</f>
        <v>0</v>
      </c>
      <c r="J221" s="21"/>
      <c r="K221" s="70"/>
      <c r="L221" s="83">
        <v>0</v>
      </c>
      <c r="M221" s="70"/>
      <c r="N221" s="70"/>
      <c r="O221" s="70"/>
      <c r="P221" s="53">
        <v>104</v>
      </c>
      <c r="Q221" s="51"/>
      <c r="R221" s="52"/>
    </row>
    <row r="222" ht="11" customHeight="1" hidden="1">
      <c r="A222" t="s" s="64">
        <v>52</v>
      </c>
      <c r="B222" s="62"/>
      <c r="C222" s="63"/>
      <c r="D222" s="63"/>
      <c r="E222" s="63"/>
      <c r="F222" s="84"/>
      <c r="G222" s="84"/>
      <c r="H222" s="85"/>
      <c r="I222" s="84"/>
      <c r="J222" s="63"/>
      <c r="K222" s="63"/>
      <c r="L222" s="63"/>
      <c r="M222" s="63"/>
      <c r="N222" s="63"/>
      <c r="O222" s="63"/>
      <c r="P222" s="63"/>
      <c r="Q222" s="63"/>
      <c r="R222" s="52"/>
    </row>
    <row r="223" ht="14.55" customHeight="1">
      <c r="A223" t="s" s="48">
        <v>53</v>
      </c>
      <c r="B223" s="21"/>
      <c r="C223" t="s" s="48">
        <v>179</v>
      </c>
      <c r="D223" s="21"/>
      <c r="E223" s="21"/>
      <c r="F223" s="59"/>
      <c r="G223" s="59"/>
      <c r="H223" s="86"/>
      <c r="I223" s="59"/>
      <c r="J223" s="70"/>
      <c r="K223" s="70"/>
      <c r="L223" s="70"/>
      <c r="M223" s="70"/>
      <c r="N223" s="70"/>
      <c r="O223" s="70"/>
      <c r="P223" s="70"/>
      <c r="Q223" s="51"/>
      <c r="R223" s="52"/>
    </row>
    <row r="224" ht="22.7" customHeight="1">
      <c r="A224" t="s" s="48">
        <v>55</v>
      </c>
      <c r="B224" s="103"/>
      <c r="C224" t="s" s="88">
        <v>183</v>
      </c>
      <c r="D224" s="87"/>
      <c r="E224" s="87"/>
      <c r="F224" s="87"/>
      <c r="G224" s="87"/>
      <c r="H224" s="87"/>
      <c r="I224" s="87"/>
      <c r="J224" s="70"/>
      <c r="K224" s="70"/>
      <c r="L224" s="70"/>
      <c r="M224" s="70"/>
      <c r="N224" s="70"/>
      <c r="O224" s="70"/>
      <c r="P224" s="70"/>
      <c r="Q224" s="51"/>
      <c r="R224" s="52"/>
    </row>
    <row r="225" ht="22.7" customHeight="1">
      <c r="A225" s="21"/>
      <c r="B225" s="104">
        <v>45478</v>
      </c>
      <c r="C225" t="s" s="72">
        <v>184</v>
      </c>
      <c r="D225" s="73"/>
      <c r="E225" s="73"/>
      <c r="F225" s="74"/>
      <c r="G225" s="74"/>
      <c r="H225" s="75"/>
      <c r="I225" s="76"/>
      <c r="J225" s="70"/>
      <c r="K225" s="70"/>
      <c r="L225" s="70"/>
      <c r="M225" s="70"/>
      <c r="N225" s="70"/>
      <c r="O225" s="70"/>
      <c r="P225" s="70"/>
      <c r="Q225" s="51"/>
      <c r="R225" s="52"/>
    </row>
    <row r="226" ht="22.7" customHeight="1">
      <c r="A226" s="21"/>
      <c r="B226" t="s" s="105">
        <v>185</v>
      </c>
      <c r="C226" t="s" s="78">
        <v>186</v>
      </c>
      <c r="D226" s="21"/>
      <c r="E226" s="21"/>
      <c r="F226" t="s" s="79">
        <v>18</v>
      </c>
      <c r="G226" s="91"/>
      <c r="H226" s="81"/>
      <c r="I226" s="82">
        <f>G226*H226</f>
        <v>0</v>
      </c>
      <c r="J226" s="70"/>
      <c r="K226" s="70"/>
      <c r="L226" s="70"/>
      <c r="M226" s="70"/>
      <c r="N226" s="70"/>
      <c r="O226" s="70"/>
      <c r="P226" s="70"/>
      <c r="Q226" s="51"/>
      <c r="R226" s="52"/>
    </row>
    <row r="227" ht="22.7" customHeight="1">
      <c r="A227" s="21"/>
      <c r="B227" s="106"/>
      <c r="C227" t="s" s="48">
        <v>187</v>
      </c>
      <c r="D227" s="21"/>
      <c r="E227" s="21"/>
      <c r="F227" s="59"/>
      <c r="G227" s="59"/>
      <c r="H227" s="86"/>
      <c r="I227" s="59"/>
      <c r="J227" s="70"/>
      <c r="K227" s="70"/>
      <c r="L227" s="70"/>
      <c r="M227" s="70"/>
      <c r="N227" s="70"/>
      <c r="O227" s="70"/>
      <c r="P227" s="70"/>
      <c r="Q227" s="51"/>
      <c r="R227" s="52"/>
    </row>
    <row r="228" ht="22.7" customHeight="1">
      <c r="A228" s="21"/>
      <c r="B228" s="103"/>
      <c r="C228" t="s" s="88">
        <v>188</v>
      </c>
      <c r="D228" s="87"/>
      <c r="E228" s="87"/>
      <c r="F228" s="89"/>
      <c r="G228" s="89"/>
      <c r="H228" s="90"/>
      <c r="I228" s="89"/>
      <c r="J228" s="70"/>
      <c r="K228" s="70"/>
      <c r="L228" s="70"/>
      <c r="M228" s="70"/>
      <c r="N228" s="70"/>
      <c r="O228" s="70"/>
      <c r="P228" s="70"/>
      <c r="Q228" s="51"/>
      <c r="R228" s="52"/>
    </row>
    <row r="229" ht="22.7" customHeight="1">
      <c r="A229" s="21"/>
      <c r="B229" t="s" s="105">
        <v>189</v>
      </c>
      <c r="C229" t="s" s="78">
        <v>190</v>
      </c>
      <c r="D229" s="21"/>
      <c r="E229" s="21"/>
      <c r="F229" t="s" s="79">
        <v>51</v>
      </c>
      <c r="G229" s="107"/>
      <c r="H229" s="81"/>
      <c r="I229" s="82">
        <f>G229*H229</f>
        <v>0</v>
      </c>
      <c r="J229" s="70"/>
      <c r="K229" s="70"/>
      <c r="L229" s="70"/>
      <c r="M229" s="70"/>
      <c r="N229" s="70"/>
      <c r="O229" s="70"/>
      <c r="P229" s="70"/>
      <c r="Q229" s="51"/>
      <c r="R229" s="52"/>
    </row>
    <row r="230" ht="22.7" customHeight="1">
      <c r="A230" s="21"/>
      <c r="B230" s="106"/>
      <c r="C230" t="s" s="48">
        <v>63</v>
      </c>
      <c r="D230" s="21"/>
      <c r="E230" s="21"/>
      <c r="F230" s="59"/>
      <c r="G230" s="59"/>
      <c r="H230" s="86"/>
      <c r="I230" s="59"/>
      <c r="J230" s="70"/>
      <c r="K230" s="70"/>
      <c r="L230" s="70"/>
      <c r="M230" s="70"/>
      <c r="N230" s="70"/>
      <c r="O230" s="70"/>
      <c r="P230" s="70"/>
      <c r="Q230" s="51"/>
      <c r="R230" s="52"/>
    </row>
    <row r="231" ht="22.7" customHeight="1">
      <c r="A231" s="21"/>
      <c r="B231" s="103"/>
      <c r="C231" t="s" s="88">
        <v>191</v>
      </c>
      <c r="D231" s="87"/>
      <c r="E231" s="87"/>
      <c r="F231" s="87"/>
      <c r="G231" s="87"/>
      <c r="H231" s="87"/>
      <c r="I231" s="87"/>
      <c r="J231" s="70"/>
      <c r="K231" s="70"/>
      <c r="L231" s="70"/>
      <c r="M231" s="70"/>
      <c r="N231" s="70"/>
      <c r="O231" s="70"/>
      <c r="P231" s="70"/>
      <c r="Q231" s="51"/>
      <c r="R231" s="52"/>
    </row>
    <row r="232" ht="22.7" customHeight="1">
      <c r="A232" s="21"/>
      <c r="B232" t="s" s="105">
        <v>192</v>
      </c>
      <c r="C232" t="s" s="92">
        <v>193</v>
      </c>
      <c r="D232" s="93"/>
      <c r="E232" s="93"/>
      <c r="F232" s="63"/>
      <c r="G232" s="63"/>
      <c r="H232" s="94"/>
      <c r="I232" s="21"/>
      <c r="J232" s="70"/>
      <c r="K232" s="70"/>
      <c r="L232" s="70"/>
      <c r="M232" s="70"/>
      <c r="N232" s="70"/>
      <c r="O232" s="70"/>
      <c r="P232" s="70"/>
      <c r="Q232" s="51"/>
      <c r="R232" s="52"/>
    </row>
    <row r="233" ht="22.7" customHeight="1">
      <c r="A233" s="21"/>
      <c r="B233" s="87"/>
      <c r="C233" t="s" s="88">
        <v>194</v>
      </c>
      <c r="D233" s="87"/>
      <c r="E233" s="87"/>
      <c r="F233" s="89"/>
      <c r="G233" s="89"/>
      <c r="H233" s="90"/>
      <c r="I233" s="89"/>
      <c r="J233" s="70"/>
      <c r="K233" s="70"/>
      <c r="L233" s="70"/>
      <c r="M233" s="70"/>
      <c r="N233" s="70"/>
      <c r="O233" s="70"/>
      <c r="P233" s="70"/>
      <c r="Q233" s="51"/>
      <c r="R233" s="52"/>
    </row>
    <row r="234" ht="22.7" customHeight="1">
      <c r="A234" s="21"/>
      <c r="B234" t="s" s="77">
        <v>195</v>
      </c>
      <c r="C234" t="s" s="78">
        <v>196</v>
      </c>
      <c r="D234" s="21"/>
      <c r="E234" s="21"/>
      <c r="F234" t="s" s="79">
        <v>19</v>
      </c>
      <c r="G234" s="80"/>
      <c r="H234" s="81"/>
      <c r="I234" s="82">
        <f>G234*H234</f>
        <v>0</v>
      </c>
      <c r="J234" s="70"/>
      <c r="K234" s="70"/>
      <c r="L234" s="70"/>
      <c r="M234" s="70"/>
      <c r="N234" s="70"/>
      <c r="O234" s="70"/>
      <c r="P234" s="70"/>
      <c r="Q234" s="51"/>
      <c r="R234" s="52"/>
    </row>
    <row r="235" ht="22.7" customHeight="1">
      <c r="A235" s="21"/>
      <c r="B235" t="s" s="77">
        <v>197</v>
      </c>
      <c r="C235" t="s" s="78">
        <v>198</v>
      </c>
      <c r="D235" s="21"/>
      <c r="E235" s="21"/>
      <c r="F235" t="s" s="79">
        <v>19</v>
      </c>
      <c r="G235" s="80"/>
      <c r="H235" s="81"/>
      <c r="I235" s="82">
        <f>G235*H235</f>
        <v>0</v>
      </c>
      <c r="J235" s="70"/>
      <c r="K235" s="70"/>
      <c r="L235" s="70"/>
      <c r="M235" s="70"/>
      <c r="N235" s="70"/>
      <c r="O235" s="70"/>
      <c r="P235" s="70"/>
      <c r="Q235" s="51"/>
      <c r="R235" s="52"/>
    </row>
    <row r="236" ht="22.7" customHeight="1">
      <c r="A236" s="21"/>
      <c r="B236" s="104">
        <v>45509</v>
      </c>
      <c r="C236" t="s" s="72">
        <v>199</v>
      </c>
      <c r="D236" s="73"/>
      <c r="E236" s="73"/>
      <c r="F236" s="108"/>
      <c r="G236" s="108"/>
      <c r="H236" s="109"/>
      <c r="I236" s="110"/>
      <c r="J236" s="70"/>
      <c r="K236" s="70"/>
      <c r="L236" s="70"/>
      <c r="M236" s="70"/>
      <c r="N236" s="70"/>
      <c r="O236" s="70"/>
      <c r="P236" s="70"/>
      <c r="Q236" s="51"/>
      <c r="R236" s="52"/>
    </row>
    <row r="237" ht="22.7" customHeight="1">
      <c r="A237" s="21"/>
      <c r="B237" t="s" s="105">
        <v>200</v>
      </c>
      <c r="C237" t="s" s="78">
        <v>201</v>
      </c>
      <c r="D237" s="21"/>
      <c r="E237" s="21"/>
      <c r="F237" t="s" s="79">
        <v>18</v>
      </c>
      <c r="G237" s="91"/>
      <c r="H237" s="81"/>
      <c r="I237" s="82">
        <f>G237*H237</f>
        <v>0</v>
      </c>
      <c r="J237" s="70"/>
      <c r="K237" s="70"/>
      <c r="L237" s="70"/>
      <c r="M237" s="70"/>
      <c r="N237" s="70"/>
      <c r="O237" s="70"/>
      <c r="P237" s="70"/>
      <c r="Q237" s="51"/>
      <c r="R237" s="52"/>
    </row>
    <row r="238" ht="22.7" customHeight="1">
      <c r="A238" s="21"/>
      <c r="B238" s="106"/>
      <c r="C238" t="s" s="48">
        <v>81</v>
      </c>
      <c r="D238" s="21"/>
      <c r="E238" s="21"/>
      <c r="F238" s="59"/>
      <c r="G238" s="59"/>
      <c r="H238" s="86"/>
      <c r="I238" s="59"/>
      <c r="J238" s="70"/>
      <c r="K238" s="70"/>
      <c r="L238" s="70"/>
      <c r="M238" s="70"/>
      <c r="N238" s="70"/>
      <c r="O238" s="70"/>
      <c r="P238" s="70"/>
      <c r="Q238" s="51"/>
      <c r="R238" s="52"/>
    </row>
    <row r="239" ht="22.7" customHeight="1">
      <c r="A239" s="21"/>
      <c r="B239" s="103"/>
      <c r="C239" t="s" s="88">
        <v>188</v>
      </c>
      <c r="D239" s="87"/>
      <c r="E239" s="87"/>
      <c r="F239" s="89"/>
      <c r="G239" s="89"/>
      <c r="H239" s="90"/>
      <c r="I239" s="89"/>
      <c r="J239" s="70"/>
      <c r="K239" s="70"/>
      <c r="L239" s="70"/>
      <c r="M239" s="70"/>
      <c r="N239" s="70"/>
      <c r="O239" s="70"/>
      <c r="P239" s="70"/>
      <c r="Q239" s="51"/>
      <c r="R239" s="52"/>
    </row>
    <row r="240" ht="22.7" customHeight="1">
      <c r="A240" s="21"/>
      <c r="B240" t="s" s="105">
        <v>202</v>
      </c>
      <c r="C240" t="s" s="78">
        <v>203</v>
      </c>
      <c r="D240" s="21"/>
      <c r="E240" s="21"/>
      <c r="F240" t="s" s="79">
        <v>19</v>
      </c>
      <c r="G240" s="80"/>
      <c r="H240" s="81"/>
      <c r="I240" s="82">
        <f>G240*H240</f>
        <v>0</v>
      </c>
      <c r="J240" s="70"/>
      <c r="K240" s="70"/>
      <c r="L240" s="70"/>
      <c r="M240" s="70"/>
      <c r="N240" s="70"/>
      <c r="O240" s="70"/>
      <c r="P240" s="70"/>
      <c r="Q240" s="51"/>
      <c r="R240" s="52"/>
    </row>
    <row r="241" ht="22.7" customHeight="1">
      <c r="A241" s="21"/>
      <c r="B241" s="106"/>
      <c r="C241" t="s" s="48">
        <v>81</v>
      </c>
      <c r="D241" s="21"/>
      <c r="E241" s="21"/>
      <c r="F241" s="59"/>
      <c r="G241" s="59"/>
      <c r="H241" s="86"/>
      <c r="I241" s="59"/>
      <c r="J241" s="70"/>
      <c r="K241" s="70"/>
      <c r="L241" s="70"/>
      <c r="M241" s="70"/>
      <c r="N241" s="70"/>
      <c r="O241" s="70"/>
      <c r="P241" s="70"/>
      <c r="Q241" s="51"/>
      <c r="R241" s="52"/>
    </row>
    <row r="242" ht="22.7" customHeight="1">
      <c r="A242" s="21"/>
      <c r="B242" s="103"/>
      <c r="C242" t="s" s="88">
        <v>188</v>
      </c>
      <c r="D242" s="87"/>
      <c r="E242" s="87"/>
      <c r="F242" s="87"/>
      <c r="G242" s="87"/>
      <c r="H242" s="87"/>
      <c r="I242" s="87"/>
      <c r="J242" s="70"/>
      <c r="K242" s="70"/>
      <c r="L242" s="70"/>
      <c r="M242" s="70"/>
      <c r="N242" s="70"/>
      <c r="O242" s="70"/>
      <c r="P242" s="70"/>
      <c r="Q242" s="51"/>
      <c r="R242" s="52"/>
    </row>
    <row r="243" ht="22.7" customHeight="1">
      <c r="A243" s="21"/>
      <c r="B243" s="89"/>
      <c r="C243" s="89"/>
      <c r="D243" s="111"/>
      <c r="E243" s="111"/>
      <c r="F243" s="111"/>
      <c r="G243" s="111"/>
      <c r="H243" s="111"/>
      <c r="I243" s="89"/>
      <c r="J243" s="70"/>
      <c r="K243" s="70"/>
      <c r="L243" s="70"/>
      <c r="M243" s="70"/>
      <c r="N243" s="70"/>
      <c r="O243" s="70"/>
      <c r="P243" s="70"/>
      <c r="Q243" s="51"/>
      <c r="R243" s="52"/>
    </row>
    <row r="244" ht="9" customHeight="1" hidden="1">
      <c r="A244" t="s" s="64">
        <v>57</v>
      </c>
      <c r="B244" s="112"/>
      <c r="C244" s="84"/>
      <c r="D244" s="84"/>
      <c r="E244" s="84"/>
      <c r="F244" s="84"/>
      <c r="G244" s="84"/>
      <c r="H244" s="84"/>
      <c r="I244" s="84"/>
      <c r="J244" s="63"/>
      <c r="K244" s="63"/>
      <c r="L244" s="63"/>
      <c r="M244" s="63"/>
      <c r="N244" s="63"/>
      <c r="O244" s="63"/>
      <c r="P244" s="63"/>
      <c r="Q244" s="63"/>
      <c r="R244" s="52"/>
    </row>
    <row r="245" ht="9" customHeight="1" hidden="1">
      <c r="A245" t="s" s="64">
        <v>58</v>
      </c>
      <c r="B245" s="112"/>
      <c r="C245" s="84"/>
      <c r="D245" s="84"/>
      <c r="E245" s="84"/>
      <c r="F245" s="84"/>
      <c r="G245" s="84"/>
      <c r="H245" s="84"/>
      <c r="I245" s="84"/>
      <c r="J245" s="63"/>
      <c r="K245" s="63"/>
      <c r="L245" s="63"/>
      <c r="M245" s="63"/>
      <c r="N245" s="63"/>
      <c r="O245" s="63"/>
      <c r="P245" s="63"/>
      <c r="Q245" s="63"/>
      <c r="R245" s="52"/>
    </row>
    <row r="246" ht="9" customHeight="1" hidden="1">
      <c r="A246" t="s" s="64">
        <v>44</v>
      </c>
      <c r="B246" s="112"/>
      <c r="C246" s="84"/>
      <c r="D246" s="84"/>
      <c r="E246" s="84"/>
      <c r="F246" s="84"/>
      <c r="G246" s="84"/>
      <c r="H246" s="84"/>
      <c r="I246" s="84"/>
      <c r="J246" s="63"/>
      <c r="K246" s="63"/>
      <c r="L246" s="63"/>
      <c r="M246" s="63"/>
      <c r="N246" s="63"/>
      <c r="O246" s="63"/>
      <c r="P246" s="63"/>
      <c r="Q246" s="63"/>
      <c r="R246" s="52"/>
    </row>
    <row r="247" ht="38.45" customHeight="1">
      <c r="A247" s="113"/>
      <c r="B247" s="114"/>
      <c r="C247" t="s" s="115">
        <v>204</v>
      </c>
      <c r="D247" s="116"/>
      <c r="E247" s="116"/>
      <c r="F247" s="116"/>
      <c r="G247" s="116"/>
      <c r="H247" s="116"/>
      <c r="I247" s="116"/>
      <c r="J247" s="63"/>
      <c r="K247" s="63"/>
      <c r="L247" s="63"/>
      <c r="M247" s="63"/>
      <c r="N247" s="63"/>
      <c r="O247" s="63"/>
      <c r="P247" s="63"/>
      <c r="Q247" s="63"/>
      <c r="R247" s="52"/>
    </row>
    <row r="248" ht="13.55" customHeight="1">
      <c r="A248" s="113"/>
      <c r="B248" s="62"/>
      <c r="C248" s="63"/>
      <c r="D248" s="63"/>
      <c r="E248" s="63"/>
      <c r="F248" s="63"/>
      <c r="G248" s="63"/>
      <c r="H248" s="63"/>
      <c r="I248" s="63"/>
      <c r="J248" s="63"/>
      <c r="K248" s="63"/>
      <c r="L248" s="63"/>
      <c r="M248" s="63"/>
      <c r="N248" s="63"/>
      <c r="O248" s="63"/>
      <c r="P248" s="63"/>
      <c r="Q248" s="63"/>
      <c r="R248" s="52"/>
    </row>
    <row r="249" ht="15.75" customHeight="1">
      <c r="A249" s="113"/>
      <c r="B249" s="62"/>
      <c r="C249" t="s" s="117">
        <v>205</v>
      </c>
      <c r="D249" s="118"/>
      <c r="E249" s="118"/>
      <c r="F249" s="118"/>
      <c r="G249" s="118"/>
      <c r="H249" s="118"/>
      <c r="I249" s="118"/>
      <c r="J249" s="63"/>
      <c r="K249" s="63"/>
      <c r="L249" s="63"/>
      <c r="M249" s="63"/>
      <c r="N249" s="63"/>
      <c r="O249" s="63"/>
      <c r="P249" s="63"/>
      <c r="Q249" s="63"/>
      <c r="R249" s="52"/>
    </row>
    <row r="250" ht="16.9" customHeight="1">
      <c r="A250" s="113"/>
      <c r="B250" s="62"/>
      <c r="C250" t="s" s="119">
        <v>206</v>
      </c>
      <c r="D250" s="120"/>
      <c r="E250" s="120"/>
      <c r="F250" s="121">
        <f>SUMIF(J16:J221,"",I16:I221)</f>
        <v>0</v>
      </c>
      <c r="G250" s="121"/>
      <c r="H250" s="121"/>
      <c r="I250" s="121"/>
      <c r="J250" s="63"/>
      <c r="K250" s="63"/>
      <c r="L250" s="63"/>
      <c r="M250" s="63"/>
      <c r="N250" s="63"/>
      <c r="O250" s="63"/>
      <c r="P250" s="63"/>
      <c r="Q250" s="63"/>
      <c r="R250" s="52"/>
    </row>
    <row r="251" ht="14.6" customHeight="1">
      <c r="A251" s="113"/>
      <c r="B251" s="62"/>
      <c r="C251" t="s" s="122">
        <v>207</v>
      </c>
      <c r="D251" s="123"/>
      <c r="E251" s="123"/>
      <c r="F251" s="124">
        <f>SUMIF(J16:J16,"",I16:I16)</f>
        <v>0</v>
      </c>
      <c r="G251" s="124"/>
      <c r="H251" s="124"/>
      <c r="I251" s="124"/>
      <c r="J251" s="63"/>
      <c r="K251" s="63"/>
      <c r="L251" s="63"/>
      <c r="M251" s="63"/>
      <c r="N251" s="63"/>
      <c r="O251" s="63"/>
      <c r="P251" s="63"/>
      <c r="Q251" s="63"/>
      <c r="R251" s="52"/>
    </row>
    <row r="252" ht="14.6" customHeight="1">
      <c r="A252" s="113"/>
      <c r="B252" s="62"/>
      <c r="C252" t="s" s="122">
        <v>208</v>
      </c>
      <c r="D252" s="123"/>
      <c r="E252" s="123"/>
      <c r="F252" s="124">
        <f>SUMIF(J23:J44,"",I23:I44)</f>
        <v>0</v>
      </c>
      <c r="G252" s="124"/>
      <c r="H252" s="124"/>
      <c r="I252" s="124"/>
      <c r="J252" s="63"/>
      <c r="K252" s="63"/>
      <c r="L252" s="63"/>
      <c r="M252" s="63"/>
      <c r="N252" s="63"/>
      <c r="O252" s="63"/>
      <c r="P252" s="63"/>
      <c r="Q252" s="63"/>
      <c r="R252" s="52"/>
    </row>
    <row r="253" ht="26.85" customHeight="1">
      <c r="A253" s="113"/>
      <c r="B253" s="62"/>
      <c r="C253" t="s" s="122">
        <v>209</v>
      </c>
      <c r="D253" s="123"/>
      <c r="E253" s="123"/>
      <c r="F253" s="124">
        <f>SUMIF(J52:J74,"",I52:I74)</f>
        <v>0</v>
      </c>
      <c r="G253" s="124"/>
      <c r="H253" s="124"/>
      <c r="I253" s="124"/>
      <c r="J253" s="63"/>
      <c r="K253" s="63"/>
      <c r="L253" s="63"/>
      <c r="M253" s="63"/>
      <c r="N253" s="63"/>
      <c r="O253" s="63"/>
      <c r="P253" s="63"/>
      <c r="Q253" s="63"/>
      <c r="R253" s="52"/>
    </row>
    <row r="254" ht="26.85" customHeight="1">
      <c r="A254" s="113"/>
      <c r="B254" s="62"/>
      <c r="C254" t="s" s="122">
        <v>210</v>
      </c>
      <c r="D254" s="123"/>
      <c r="E254" s="123"/>
      <c r="F254" s="124">
        <f>SUMIF(J82:J191,"",I82:I191)</f>
        <v>0</v>
      </c>
      <c r="G254" s="124"/>
      <c r="H254" s="124"/>
      <c r="I254" s="124"/>
      <c r="J254" s="63"/>
      <c r="K254" s="63"/>
      <c r="L254" s="63"/>
      <c r="M254" s="63"/>
      <c r="N254" s="63"/>
      <c r="O254" s="63"/>
      <c r="P254" s="63"/>
      <c r="Q254" s="63"/>
      <c r="R254" s="52"/>
    </row>
    <row r="255" ht="14.6" customHeight="1">
      <c r="A255" s="113"/>
      <c r="B255" s="62"/>
      <c r="C255" t="s" s="122">
        <v>211</v>
      </c>
      <c r="D255" s="123"/>
      <c r="E255" s="123"/>
      <c r="F255" s="125">
        <f>SUMIF(J200:J200,"",I200:I200)</f>
        <v>0</v>
      </c>
      <c r="G255" s="125"/>
      <c r="H255" s="125"/>
      <c r="I255" s="125"/>
      <c r="J255" s="63"/>
      <c r="K255" s="63"/>
      <c r="L255" s="63"/>
      <c r="M255" s="63"/>
      <c r="N255" s="63"/>
      <c r="O255" s="63"/>
      <c r="P255" s="63"/>
      <c r="Q255" s="63"/>
      <c r="R255" s="52"/>
    </row>
    <row r="256" ht="26.85" customHeight="1">
      <c r="A256" s="113"/>
      <c r="B256" s="62"/>
      <c r="C256" t="s" s="126">
        <v>212</v>
      </c>
      <c r="D256" s="127"/>
      <c r="E256" s="128"/>
      <c r="F256" s="129">
        <f>SUMIF(J209:J221,"",I209:I221)</f>
        <v>0</v>
      </c>
      <c r="G256" s="130"/>
      <c r="H256" s="130"/>
      <c r="I256" s="131"/>
      <c r="J256" s="132"/>
      <c r="K256" s="132"/>
      <c r="L256" s="132"/>
      <c r="M256" s="132"/>
      <c r="N256" s="132"/>
      <c r="O256" s="132"/>
      <c r="P256" s="132"/>
      <c r="Q256" s="133"/>
      <c r="R256" s="52"/>
    </row>
    <row r="257" ht="26.85" customHeight="1">
      <c r="A257" s="113"/>
      <c r="B257" s="62"/>
      <c r="C257" t="s" s="134">
        <v>213</v>
      </c>
      <c r="D257" s="135"/>
      <c r="E257" s="135"/>
      <c r="F257" s="136">
        <f>SUMIF(J226:J235,"",I226:I235)</f>
        <v>0</v>
      </c>
      <c r="G257" s="136"/>
      <c r="H257" s="136"/>
      <c r="I257" s="136"/>
      <c r="J257" s="63"/>
      <c r="K257" s="63"/>
      <c r="L257" s="63"/>
      <c r="M257" s="63"/>
      <c r="N257" s="63"/>
      <c r="O257" s="63"/>
      <c r="P257" s="63"/>
      <c r="Q257" s="63"/>
      <c r="R257" s="52"/>
    </row>
    <row r="258" ht="27.2" customHeight="1">
      <c r="A258" s="113"/>
      <c r="B258" s="137"/>
      <c r="C258" t="s" s="138">
        <v>214</v>
      </c>
      <c r="D258" s="139"/>
      <c r="E258" s="139"/>
      <c r="F258" s="140"/>
      <c r="G258" s="140"/>
      <c r="H258" s="140"/>
      <c r="I258" s="141"/>
      <c r="J258" s="142"/>
      <c r="K258" s="142"/>
      <c r="L258" s="142"/>
      <c r="M258" s="142"/>
      <c r="N258" s="142"/>
      <c r="O258" s="142"/>
      <c r="P258" s="142"/>
      <c r="Q258" s="143"/>
      <c r="R258" s="52"/>
    </row>
    <row r="259" ht="13.55" customHeight="1">
      <c r="A259" s="113"/>
      <c r="B259" s="137"/>
      <c r="C259" s="144"/>
      <c r="D259" s="5"/>
      <c r="E259" s="5"/>
      <c r="F259" s="5"/>
      <c r="G259" s="5"/>
      <c r="H259" s="5"/>
      <c r="I259" s="145"/>
      <c r="J259" s="142"/>
      <c r="K259" s="142"/>
      <c r="L259" s="142"/>
      <c r="M259" s="142"/>
      <c r="N259" s="142"/>
      <c r="O259" s="142"/>
      <c r="P259" s="142"/>
      <c r="Q259" s="143"/>
      <c r="R259" s="52"/>
    </row>
    <row r="260" ht="13.65" customHeight="1">
      <c r="A260" s="146"/>
      <c r="B260" s="137"/>
      <c r="C260" t="s" s="147">
        <v>215</v>
      </c>
      <c r="D260" s="10"/>
      <c r="E260" s="10"/>
      <c r="F260" s="148">
        <f>SUMIF(J5:J247,IF(J4="","",J4),I5:I247)</f>
        <v>0</v>
      </c>
      <c r="G260" s="149"/>
      <c r="H260" s="149"/>
      <c r="I260" s="150"/>
      <c r="J260" s="142"/>
      <c r="K260" s="142"/>
      <c r="L260" s="142"/>
      <c r="M260" s="142"/>
      <c r="N260" s="142"/>
      <c r="O260" s="142"/>
      <c r="P260" s="142"/>
      <c r="Q260" s="143"/>
      <c r="R260" s="52"/>
    </row>
    <row r="261" ht="13.65" customHeight="1">
      <c r="A261" s="146"/>
      <c r="B261" s="137"/>
      <c r="C261" t="s" s="147">
        <v>216</v>
      </c>
      <c r="D261" s="10"/>
      <c r="E261" s="10"/>
      <c r="F261" s="148">
        <f>ROUND(SUMIF(J5:J247,IF(J4="","",J4),I5:I247)*0,2)</f>
        <v>0</v>
      </c>
      <c r="G261" s="149"/>
      <c r="H261" s="149"/>
      <c r="I261" s="150"/>
      <c r="J261" s="142"/>
      <c r="K261" s="142"/>
      <c r="L261" s="142"/>
      <c r="M261" s="142"/>
      <c r="N261" s="142"/>
      <c r="O261" s="142"/>
      <c r="P261" s="142"/>
      <c r="Q261" s="143"/>
      <c r="R261" s="52"/>
    </row>
    <row r="262" ht="14.15" customHeight="1">
      <c r="A262" s="113"/>
      <c r="B262" s="137"/>
      <c r="C262" t="s" s="151">
        <v>217</v>
      </c>
      <c r="D262" s="152"/>
      <c r="E262" s="152"/>
      <c r="F262" s="153">
        <f>SUM(F260:F261)</f>
        <v>0</v>
      </c>
      <c r="G262" s="154"/>
      <c r="H262" s="154"/>
      <c r="I262" s="155"/>
      <c r="J262" s="142"/>
      <c r="K262" s="142"/>
      <c r="L262" s="142"/>
      <c r="M262" s="142"/>
      <c r="N262" s="142"/>
      <c r="O262" s="142"/>
      <c r="P262" s="142"/>
      <c r="Q262" s="143"/>
      <c r="R262" s="52"/>
    </row>
    <row r="263" ht="14.05" customHeight="1">
      <c r="A263" s="113"/>
      <c r="B263" s="62"/>
      <c r="C263" s="156"/>
      <c r="D263" s="157"/>
      <c r="E263" s="157"/>
      <c r="F263" s="157"/>
      <c r="G263" s="157"/>
      <c r="H263" s="157"/>
      <c r="I263" s="157"/>
      <c r="J263" s="63"/>
      <c r="K263" s="63"/>
      <c r="L263" s="63"/>
      <c r="M263" s="63"/>
      <c r="N263" s="63"/>
      <c r="O263" s="63"/>
      <c r="P263" s="63"/>
      <c r="Q263" s="63"/>
      <c r="R263" s="52"/>
    </row>
    <row r="264" ht="13.55" customHeight="1">
      <c r="A264" s="113"/>
      <c r="B264" s="62"/>
      <c r="C264" t="s" s="158">
        <v>218</v>
      </c>
      <c r="D264" s="63"/>
      <c r="E264" s="63"/>
      <c r="F264" s="63"/>
      <c r="G264" s="63"/>
      <c r="H264" s="63"/>
      <c r="I264" s="63"/>
      <c r="J264" s="63"/>
      <c r="K264" s="63"/>
      <c r="L264" s="63"/>
      <c r="M264" s="63"/>
      <c r="N264" s="63"/>
      <c r="O264" s="63"/>
      <c r="P264" s="63"/>
      <c r="Q264" s="63"/>
      <c r="R264" s="52"/>
    </row>
    <row r="265" ht="14.05" customHeight="1">
      <c r="A265" s="113"/>
      <c r="B265" s="62"/>
      <c r="C265" t="s" s="159">
        <f>IF('Paramètres'!AA2&lt;&gt;"",'Paramètres'!AA2,"")</f>
        <v>219</v>
      </c>
      <c r="D265" s="152"/>
      <c r="E265" s="152"/>
      <c r="F265" s="152"/>
      <c r="G265" s="152"/>
      <c r="H265" s="152"/>
      <c r="I265" s="152"/>
      <c r="J265" s="63"/>
      <c r="K265" s="63"/>
      <c r="L265" s="63"/>
      <c r="M265" s="63"/>
      <c r="N265" s="63"/>
      <c r="O265" s="63"/>
      <c r="P265" s="63"/>
      <c r="Q265" s="63"/>
      <c r="R265" s="52"/>
    </row>
    <row r="266" ht="14.55" customHeight="1">
      <c r="A266" s="113"/>
      <c r="B266" s="62"/>
      <c r="C266" s="160"/>
      <c r="D266" s="160"/>
      <c r="E266" s="160"/>
      <c r="F266" s="160"/>
      <c r="G266" s="160"/>
      <c r="H266" s="160"/>
      <c r="I266" s="160"/>
      <c r="J266" s="63"/>
      <c r="K266" s="63"/>
      <c r="L266" s="63"/>
      <c r="M266" s="63"/>
      <c r="N266" s="63"/>
      <c r="O266" s="63"/>
      <c r="P266" s="63"/>
      <c r="Q266" s="63"/>
      <c r="R266" s="52"/>
    </row>
    <row r="267" ht="56.65" customHeight="1">
      <c r="A267" s="113"/>
      <c r="B267" s="62"/>
      <c r="C267" s="157"/>
      <c r="D267" s="157"/>
      <c r="E267" s="157"/>
      <c r="F267" t="s" s="161">
        <v>220</v>
      </c>
      <c r="G267" s="162"/>
      <c r="H267" s="162"/>
      <c r="I267" s="162"/>
      <c r="J267" s="63"/>
      <c r="K267" s="63"/>
      <c r="L267" s="63"/>
      <c r="M267" s="63"/>
      <c r="N267" s="63"/>
      <c r="O267" s="63"/>
      <c r="P267" s="63"/>
      <c r="Q267" s="63"/>
      <c r="R267" s="52"/>
    </row>
    <row r="268" ht="14.05" customHeight="1">
      <c r="A268" s="113"/>
      <c r="B268" s="62"/>
      <c r="C268" s="163"/>
      <c r="D268" s="163"/>
      <c r="E268" s="63"/>
      <c r="F268" s="163"/>
      <c r="G268" s="163"/>
      <c r="H268" s="163"/>
      <c r="I268" s="163"/>
      <c r="J268" s="63"/>
      <c r="K268" s="63"/>
      <c r="L268" s="63"/>
      <c r="M268" s="63"/>
      <c r="N268" s="63"/>
      <c r="O268" s="63"/>
      <c r="P268" s="63"/>
      <c r="Q268" s="63"/>
      <c r="R268" s="52"/>
    </row>
    <row r="269" ht="85.15" customHeight="1">
      <c r="A269" s="164"/>
      <c r="B269" s="165"/>
      <c r="C269" t="s" s="166">
        <v>221</v>
      </c>
      <c r="D269" s="167"/>
      <c r="E269" s="168"/>
      <c r="F269" t="s" s="166">
        <v>222</v>
      </c>
      <c r="G269" s="167"/>
      <c r="H269" s="167"/>
      <c r="I269" s="167"/>
      <c r="J269" s="168"/>
      <c r="K269" s="168"/>
      <c r="L269" s="168"/>
      <c r="M269" s="168"/>
      <c r="N269" s="168"/>
      <c r="O269" s="168"/>
      <c r="P269" s="168"/>
      <c r="Q269" s="169"/>
      <c r="R269" s="170"/>
    </row>
  </sheetData>
  <mergeCells count="154">
    <mergeCell ref="C264:I264"/>
    <mergeCell ref="C265:I265"/>
    <mergeCell ref="C266:I266"/>
    <mergeCell ref="F267:I267"/>
    <mergeCell ref="C269:D269"/>
    <mergeCell ref="F269:I269"/>
    <mergeCell ref="C258:E258"/>
    <mergeCell ref="C259:I259"/>
    <mergeCell ref="C260:E260"/>
    <mergeCell ref="F260:I260"/>
    <mergeCell ref="C261:E261"/>
    <mergeCell ref="F261:I261"/>
    <mergeCell ref="C262:E262"/>
    <mergeCell ref="F262:I262"/>
    <mergeCell ref="C263:I263"/>
    <mergeCell ref="F252:I252"/>
    <mergeCell ref="C252:E252"/>
    <mergeCell ref="F253:I253"/>
    <mergeCell ref="C253:E253"/>
    <mergeCell ref="F254:I254"/>
    <mergeCell ref="C254:E254"/>
    <mergeCell ref="F255:I255"/>
    <mergeCell ref="C255:E255"/>
    <mergeCell ref="F256:I256"/>
    <mergeCell ref="C256:E256"/>
    <mergeCell ref="C221:E221"/>
    <mergeCell ref="C223:H223"/>
    <mergeCell ref="C224:H224"/>
    <mergeCell ref="C247:I247"/>
    <mergeCell ref="C249:I249"/>
    <mergeCell ref="F250:I250"/>
    <mergeCell ref="C250:E250"/>
    <mergeCell ref="F251:I251"/>
    <mergeCell ref="C251:E251"/>
    <mergeCell ref="C203:H203"/>
    <mergeCell ref="C204:H204"/>
    <mergeCell ref="C208:E208"/>
    <mergeCell ref="C209:E209"/>
    <mergeCell ref="C212:H212"/>
    <mergeCell ref="C213:H213"/>
    <mergeCell ref="C215:E215"/>
    <mergeCell ref="C218:H218"/>
    <mergeCell ref="C219:H219"/>
    <mergeCell ref="C182:H182"/>
    <mergeCell ref="C185:E185"/>
    <mergeCell ref="C187:H187"/>
    <mergeCell ref="C188:H188"/>
    <mergeCell ref="C191:E191"/>
    <mergeCell ref="C193:H193"/>
    <mergeCell ref="C194:H194"/>
    <mergeCell ref="C199:E199"/>
    <mergeCell ref="C200:E200"/>
    <mergeCell ref="C166:H166"/>
    <mergeCell ref="C167:E167"/>
    <mergeCell ref="C169:H169"/>
    <mergeCell ref="C170:H170"/>
    <mergeCell ref="C173:E173"/>
    <mergeCell ref="C175:H175"/>
    <mergeCell ref="C176:H176"/>
    <mergeCell ref="C179:E179"/>
    <mergeCell ref="C181:H181"/>
    <mergeCell ref="C149:H149"/>
    <mergeCell ref="C150:H150"/>
    <mergeCell ref="C152:E152"/>
    <mergeCell ref="C156:H156"/>
    <mergeCell ref="C157:H157"/>
    <mergeCell ref="C159:E159"/>
    <mergeCell ref="C161:H161"/>
    <mergeCell ref="C162:H162"/>
    <mergeCell ref="C164:E164"/>
    <mergeCell ref="C121:E121"/>
    <mergeCell ref="C124:E124"/>
    <mergeCell ref="C127:E127"/>
    <mergeCell ref="C132:E132"/>
    <mergeCell ref="C135:H135"/>
    <mergeCell ref="C136:E136"/>
    <mergeCell ref="C139:E139"/>
    <mergeCell ref="C142:E142"/>
    <mergeCell ref="C147:E147"/>
    <mergeCell ref="C100:H100"/>
    <mergeCell ref="C103:E103"/>
    <mergeCell ref="C106:H106"/>
    <mergeCell ref="C107:H107"/>
    <mergeCell ref="C110:E110"/>
    <mergeCell ref="C113:H113"/>
    <mergeCell ref="C114:H114"/>
    <mergeCell ref="C117:E117"/>
    <mergeCell ref="C120:H120"/>
    <mergeCell ref="C81:E81"/>
    <mergeCell ref="C82:E82"/>
    <mergeCell ref="C85:H85"/>
    <mergeCell ref="C86:H86"/>
    <mergeCell ref="C89:E89"/>
    <mergeCell ref="C92:H92"/>
    <mergeCell ref="C93:H93"/>
    <mergeCell ref="C96:E96"/>
    <mergeCell ref="C99:H99"/>
    <mergeCell ref="C60:E60"/>
    <mergeCell ref="C62:H62"/>
    <mergeCell ref="C63:H63"/>
    <mergeCell ref="C68:E68"/>
    <mergeCell ref="C70:H70"/>
    <mergeCell ref="C71:H71"/>
    <mergeCell ref="C74:E74"/>
    <mergeCell ref="C76:H76"/>
    <mergeCell ref="C77:H77"/>
    <mergeCell ref="C40:H40"/>
    <mergeCell ref="C41:H41"/>
    <mergeCell ref="C44:E44"/>
    <mergeCell ref="C47:H47"/>
    <mergeCell ref="C48:H48"/>
    <mergeCell ref="C51:E51"/>
    <mergeCell ref="C52:E52"/>
    <mergeCell ref="C54:H54"/>
    <mergeCell ref="C55:H55"/>
    <mergeCell ref="C25:H25"/>
    <mergeCell ref="C26:H26"/>
    <mergeCell ref="C28:E28"/>
    <mergeCell ref="C30:H30"/>
    <mergeCell ref="C31:H31"/>
    <mergeCell ref="C33:E33"/>
    <mergeCell ref="C35:H35"/>
    <mergeCell ref="C36:H36"/>
    <mergeCell ref="C38:E38"/>
    <mergeCell ref="C3:E3"/>
    <mergeCell ref="C4:E4"/>
    <mergeCell ref="C13:E13"/>
    <mergeCell ref="C15:E15"/>
    <mergeCell ref="C16:E16"/>
    <mergeCell ref="C18:H18"/>
    <mergeCell ref="C19:H19"/>
    <mergeCell ref="C22:E22"/>
    <mergeCell ref="C23:E23"/>
    <mergeCell ref="C243:H243"/>
    <mergeCell ref="C227:H227"/>
    <mergeCell ref="C228:H228"/>
    <mergeCell ref="C229:E229"/>
    <mergeCell ref="C230:H230"/>
    <mergeCell ref="C231:H231"/>
    <mergeCell ref="C232:E232"/>
    <mergeCell ref="C233:H233"/>
    <mergeCell ref="C234:E234"/>
    <mergeCell ref="C235:E235"/>
    <mergeCell ref="C225:E225"/>
    <mergeCell ref="C226:E226"/>
    <mergeCell ref="C242:H242"/>
    <mergeCell ref="C236:E236"/>
    <mergeCell ref="C237:E237"/>
    <mergeCell ref="C238:H238"/>
    <mergeCell ref="C239:H239"/>
    <mergeCell ref="C240:E240"/>
    <mergeCell ref="C241:H241"/>
    <mergeCell ref="F257:I257"/>
    <mergeCell ref="C257:E257"/>
  </mergeCells>
  <conditionalFormatting sqref="F250:I255 G260:I260 F261:I261 G262:I262">
    <cfRule type="cellIs" dxfId="0" priority="1" operator="lessThan" stopIfTrue="1">
      <formula>0</formula>
    </cfRule>
  </conditionalFormatting>
  <conditionalFormatting sqref="F256:I257 F260 F262">
    <cfRule type="cellIs" dxfId="1" priority="1" operator="lessThan" stopIfTrue="1">
      <formula>0</formula>
    </cfRule>
  </conditionalFormatting>
  <pageMargins left="0.551181" right="0.551181" top="0.551181" bottom="0.551181" header="0.23622" footer="0.23622"/>
  <pageSetup firstPageNumber="1" fitToHeight="1" fitToWidth="1" scale="100" useFirstPageNumber="0" orientation="portrait" pageOrder="downThenOver"/>
  <headerFooter>
    <oddHeader>&amp;L&amp;"Calibri,Regular"&amp;11&amp;K00000088.1227-Réalisation du clos couvert du bâtiment Saint-Louis - Site Anciennes Papeteries du Souche à ANOULD (88)
rue des Papeteries - 88650 ANOULD&amp;R&amp;"Calibri,Regular"&amp;11&amp;K000000DPGF - Lot n°01 CHARPENTE METALLIQUE / COUVERTUR</oddHeader>
    <oddFooter>&amp;L&amp;"Calibri,Regular"&amp;11&amp;K000000Cabinet HBI
&amp;R&amp;"Calibri,Regular"&amp;11&amp;K000000Page /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dimension ref="A1:AA98"/>
  <sheetViews>
    <sheetView workbookViewId="0" showGridLines="0" defaultGridColor="1"/>
  </sheetViews>
  <sheetFormatPr defaultColWidth="9.16667" defaultRowHeight="12.75" customHeight="1" outlineLevelRow="0" outlineLevelCol="0"/>
  <cols>
    <col min="1" max="1" width="11.5" style="171" customWidth="1"/>
    <col min="2" max="2" width="35" style="171" customWidth="1"/>
    <col min="3" max="10" width="11.5" style="171" customWidth="1"/>
    <col min="11" max="27" width="9.17188" style="171" customWidth="1"/>
    <col min="28" max="16384" width="9.17188" style="171" customWidth="1"/>
  </cols>
  <sheetData>
    <row r="1" ht="12.75" customHeight="1">
      <c r="A1" s="172"/>
      <c r="B1" t="s" s="173">
        <v>223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174">
        <f>IF('DPGF'!F262&lt;&gt;"",'DPGF'!F262,"0")</f>
        <v>0</v>
      </c>
    </row>
    <row r="2" ht="12.75" customHeight="1">
      <c r="A2" s="62"/>
      <c r="B2" s="63"/>
      <c r="C2" s="175"/>
      <c r="D2" s="175"/>
      <c r="E2" s="175"/>
      <c r="F2" s="175"/>
      <c r="G2" s="175"/>
      <c r="H2" s="175"/>
      <c r="I2" s="175"/>
      <c r="J2" s="175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t="s" s="176">
        <f>UPPER(MID(AA98,1,1))&amp;MID(AA98,2,168)</f>
        <v>224</v>
      </c>
    </row>
    <row r="3" ht="25.5" customHeight="1">
      <c r="A3" t="s" s="177">
        <v>225</v>
      </c>
      <c r="B3" t="s" s="178">
        <v>226</v>
      </c>
      <c r="C3" t="s" s="179">
        <v>227</v>
      </c>
      <c r="D3" s="180"/>
      <c r="E3" s="180"/>
      <c r="F3" s="180"/>
      <c r="G3" s="180"/>
      <c r="H3" s="180"/>
      <c r="I3" s="180"/>
      <c r="J3" s="180"/>
      <c r="K3" s="51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181">
        <f>INT(AA1/1000000)</f>
        <v>0</v>
      </c>
    </row>
    <row r="4" ht="12.75" customHeight="1">
      <c r="A4" s="62"/>
      <c r="B4" s="63"/>
      <c r="C4" s="84"/>
      <c r="D4" s="84"/>
      <c r="E4" s="84"/>
      <c r="F4" s="84"/>
      <c r="G4" s="84"/>
      <c r="H4" s="84"/>
      <c r="I4" s="84"/>
      <c r="J4" s="84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181">
        <f>INT((AA1-AA3*1000000)/1000)</f>
        <v>0</v>
      </c>
    </row>
    <row r="5" ht="25.5" customHeight="1">
      <c r="A5" t="s" s="177">
        <v>228</v>
      </c>
      <c r="B5" t="s" s="178">
        <v>229</v>
      </c>
      <c r="C5" t="s" s="179">
        <v>230</v>
      </c>
      <c r="D5" s="180"/>
      <c r="E5" s="180"/>
      <c r="F5" s="180"/>
      <c r="G5" s="180"/>
      <c r="H5" s="180"/>
      <c r="I5" s="180"/>
      <c r="J5" s="180"/>
      <c r="K5" s="51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181">
        <f>INT(AA1-AA3*1000000-AA4*1000)</f>
        <v>0</v>
      </c>
    </row>
    <row r="6" ht="12.75" customHeight="1">
      <c r="A6" s="62"/>
      <c r="B6" s="63"/>
      <c r="C6" s="84"/>
      <c r="D6" s="97"/>
      <c r="E6" s="97"/>
      <c r="F6" s="97"/>
      <c r="G6" s="97"/>
      <c r="H6" s="97"/>
      <c r="I6" s="97"/>
      <c r="J6" s="97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182">
        <f>ROUND(AA1-AA3*1000000-AA4*1000-AA5,2)*100</f>
        <v>0</v>
      </c>
    </row>
    <row r="7" ht="12.75" customHeight="1">
      <c r="A7" t="s" s="177">
        <v>231</v>
      </c>
      <c r="B7" t="s" s="178">
        <v>232</v>
      </c>
      <c r="C7" t="s" s="179">
        <v>233</v>
      </c>
      <c r="D7" s="51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181">
        <f>AA3-AA12*100</f>
        <v>0</v>
      </c>
    </row>
    <row r="8" ht="12.75" customHeight="1">
      <c r="A8" s="62"/>
      <c r="B8" s="63"/>
      <c r="C8" s="84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182">
        <f t="shared" si="7" ref="AA8:AA97">0</f>
        <v>0</v>
      </c>
    </row>
    <row r="9" ht="12.75" customHeight="1">
      <c r="A9" t="s" s="177">
        <v>234</v>
      </c>
      <c r="B9" t="s" s="178">
        <v>235</v>
      </c>
      <c r="C9" t="s" s="179">
        <v>42</v>
      </c>
      <c r="D9" s="51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181">
        <f>AA4-AA15*100</f>
        <v>0</v>
      </c>
    </row>
    <row r="10" ht="12.75" customHeight="1">
      <c r="A10" s="62"/>
      <c r="B10" s="63"/>
      <c r="C10" s="84"/>
      <c r="D10" s="175"/>
      <c r="E10" s="175"/>
      <c r="F10" s="175"/>
      <c r="G10" s="175"/>
      <c r="H10" s="175"/>
      <c r="I10" s="175"/>
      <c r="J10" s="175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181">
        <f>ROUND(AA5-AA18*100,0)</f>
        <v>0</v>
      </c>
    </row>
    <row r="11" ht="25.5" customHeight="1">
      <c r="A11" t="s" s="177">
        <v>236</v>
      </c>
      <c r="B11" t="s" s="178">
        <v>237</v>
      </c>
      <c r="C11" t="s" s="179">
        <v>43</v>
      </c>
      <c r="D11" s="180"/>
      <c r="E11" s="180"/>
      <c r="F11" s="180"/>
      <c r="G11" s="180"/>
      <c r="H11" s="180"/>
      <c r="I11" s="180"/>
      <c r="J11" s="180"/>
      <c r="K11" s="51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182">
        <f>AA6</f>
        <v>0</v>
      </c>
    </row>
    <row r="12" ht="12.75" customHeight="1">
      <c r="A12" s="62"/>
      <c r="B12" s="63"/>
      <c r="C12" s="84"/>
      <c r="D12" s="97"/>
      <c r="E12" s="97"/>
      <c r="F12" s="97"/>
      <c r="G12" s="97"/>
      <c r="H12" s="97"/>
      <c r="I12" s="97"/>
      <c r="J12" s="97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181">
        <f>INT(AA3/100)</f>
        <v>0</v>
      </c>
    </row>
    <row r="13" ht="12.75" customHeight="1">
      <c r="A13" t="s" s="177">
        <v>238</v>
      </c>
      <c r="B13" t="s" s="178">
        <v>239</v>
      </c>
      <c r="C13" t="s" s="179">
        <v>240</v>
      </c>
      <c r="D13" s="51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181">
        <f>INT((AA3-AA12*100)/10)</f>
        <v>0</v>
      </c>
    </row>
    <row r="14" ht="12.75" customHeight="1">
      <c r="A14" s="62"/>
      <c r="B14" s="63"/>
      <c r="C14" s="84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181">
        <f>AA3-AA12*100-AA13*10</f>
        <v>0</v>
      </c>
    </row>
    <row r="15" ht="12.75" customHeight="1">
      <c r="A15" t="s" s="177">
        <v>241</v>
      </c>
      <c r="B15" t="s" s="178">
        <v>242</v>
      </c>
      <c r="C15" t="s" s="179">
        <v>243</v>
      </c>
      <c r="D15" s="51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181">
        <f>INT(AA4/100)</f>
        <v>0</v>
      </c>
    </row>
    <row r="16" ht="12.75" customHeight="1">
      <c r="A16" s="62"/>
      <c r="B16" s="63"/>
      <c r="C16" s="84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181">
        <f>INT((AA4-AA15*100)/10)</f>
        <v>0</v>
      </c>
    </row>
    <row r="17" ht="12.75" customHeight="1">
      <c r="A17" t="s" s="177">
        <v>244</v>
      </c>
      <c r="B17" t="s" s="178">
        <v>245</v>
      </c>
      <c r="C17" t="s" s="179">
        <v>246</v>
      </c>
      <c r="D17" s="51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181">
        <f>AA4-AA15*100-AA16*10</f>
        <v>0</v>
      </c>
    </row>
    <row r="18" ht="12.75" customHeight="1">
      <c r="A18" s="62"/>
      <c r="B18" s="63"/>
      <c r="C18" s="84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181">
        <f>INT(AA5/100)</f>
        <v>0</v>
      </c>
    </row>
    <row r="19" ht="12.75" customHeight="1">
      <c r="A19" s="62"/>
      <c r="B19" s="94"/>
      <c r="C19" s="183">
        <v>0.2</v>
      </c>
      <c r="D19" s="51"/>
      <c r="E19" t="s" s="184">
        <v>247</v>
      </c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181">
        <f>INT((AA5-AA18*100)/10)</f>
        <v>0</v>
      </c>
    </row>
    <row r="20" ht="12.75" customHeight="1">
      <c r="A20" s="62"/>
      <c r="B20" s="94"/>
      <c r="C20" s="185">
        <v>0.055</v>
      </c>
      <c r="D20" s="51"/>
      <c r="E20" t="s" s="184">
        <v>248</v>
      </c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181">
        <f>AA5-AA18*100-AA19*10</f>
        <v>0</v>
      </c>
    </row>
    <row r="21" ht="12.75" customHeight="1">
      <c r="A21" s="62"/>
      <c r="B21" s="94"/>
      <c r="C21" s="185">
        <f>0</f>
        <v>0</v>
      </c>
      <c r="D21" s="51"/>
      <c r="E21" t="s" s="184">
        <v>249</v>
      </c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182">
        <f>INT(AA6/10)</f>
        <v>0</v>
      </c>
    </row>
    <row r="22" ht="12.75" customHeight="1">
      <c r="A22" s="62"/>
      <c r="B22" s="94"/>
      <c r="C22" s="186">
        <v>0</v>
      </c>
      <c r="D22" s="51"/>
      <c r="E22" t="s" s="184">
        <v>250</v>
      </c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182">
        <f>ROUND(AA6-AA21*10,0)</f>
        <v>0</v>
      </c>
    </row>
    <row r="23" ht="12.75" customHeight="1">
      <c r="A23" s="62"/>
      <c r="B23" s="63"/>
      <c r="C23" s="84"/>
      <c r="D23" s="175"/>
      <c r="E23" s="175"/>
      <c r="F23" s="175"/>
      <c r="G23" s="175"/>
      <c r="H23" s="175"/>
      <c r="I23" s="175"/>
      <c r="J23" s="175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t="s" s="176">
        <f>IF(AA12=0,"",IF(AA12=1,"",IF(AA12=2,"deux ",IF(AA12=3,"trois ",IF(AA12=4,"quatre ",IF(AA12=5,"cinq ",AA42))))))</f>
      </c>
    </row>
    <row r="24" ht="12.75" customHeight="1">
      <c r="A24" t="s" s="177">
        <v>251</v>
      </c>
      <c r="B24" t="s" s="178">
        <v>252</v>
      </c>
      <c r="C24" t="s" s="179">
        <v>253</v>
      </c>
      <c r="D24" s="180"/>
      <c r="E24" s="180"/>
      <c r="F24" s="180"/>
      <c r="G24" s="180"/>
      <c r="H24" s="180"/>
      <c r="I24" s="180"/>
      <c r="J24" s="180"/>
      <c r="K24" s="51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t="s" s="176">
        <f>IF(AA12=0,"",IF(AA12&lt;2,"cent ",AA43))</f>
      </c>
    </row>
    <row r="25" ht="12.75" customHeight="1">
      <c r="A25" s="62"/>
      <c r="B25" s="63"/>
      <c r="C25" s="84"/>
      <c r="D25" s="84"/>
      <c r="E25" s="84"/>
      <c r="F25" s="84"/>
      <c r="G25" s="84"/>
      <c r="H25" s="84"/>
      <c r="I25" s="84"/>
      <c r="J25" s="84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t="s" s="176">
        <f>IF(AA13=1,AA44,IF(AA13=7,AA64,IF(AA13=9,AA80,AA89)))</f>
      </c>
    </row>
    <row r="26" ht="12.75" customHeight="1">
      <c r="A26" t="s" s="177">
        <v>254</v>
      </c>
      <c r="B26" t="s" s="178">
        <v>255</v>
      </c>
      <c r="C26" t="s" s="179">
        <v>256</v>
      </c>
      <c r="D26" s="180"/>
      <c r="E26" s="180"/>
      <c r="F26" s="180"/>
      <c r="G26" s="180"/>
      <c r="H26" s="180"/>
      <c r="I26" s="180"/>
      <c r="J26" s="180"/>
      <c r="K26" s="51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t="s" s="176">
        <f>IF(AA7=11,"",IF(AA7=12,"",IF(AA7=13,"",IF(AA7=14,"",IF(AA7=15,"",IF(AA7=16,"",AA45))))))</f>
      </c>
    </row>
    <row r="27" ht="12.75" customHeight="1">
      <c r="A27" s="62"/>
      <c r="B27" s="63"/>
      <c r="C27" s="84"/>
      <c r="D27" s="84"/>
      <c r="E27" s="84"/>
      <c r="F27" s="84"/>
      <c r="G27" s="84"/>
      <c r="H27" s="84"/>
      <c r="I27" s="84"/>
      <c r="J27" s="84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t="s" s="176">
        <f>IF(AA3=0,"",IF(AA3&lt;2,"million ","millions "))</f>
      </c>
    </row>
    <row r="28" ht="12.75" customHeight="1">
      <c r="A28" t="s" s="177">
        <v>257</v>
      </c>
      <c r="B28" t="s" s="178">
        <v>258</v>
      </c>
      <c r="C28" s="180"/>
      <c r="D28" s="180"/>
      <c r="E28" s="180"/>
      <c r="F28" s="180"/>
      <c r="G28" s="180"/>
      <c r="H28" s="180"/>
      <c r="I28" s="180"/>
      <c r="J28" s="180"/>
      <c r="K28" s="51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t="s" s="176">
        <f>IF(AA8=1,"",IF(AA15=0,"",IF(AA15=1,"",IF(AA15=2,"deux ",IF(AA15=3,"trois ",IF(AA15=4,"quatre ",IF(AA15=5,"cinq ",AA46)))))))</f>
      </c>
    </row>
    <row r="29" ht="12.75" customHeight="1">
      <c r="A29" s="62"/>
      <c r="B29" s="63"/>
      <c r="C29" s="97"/>
      <c r="D29" s="97"/>
      <c r="E29" s="97"/>
      <c r="F29" s="97"/>
      <c r="G29" s="97"/>
      <c r="H29" s="97"/>
      <c r="I29" s="97"/>
      <c r="J29" s="97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t="s" s="176">
        <f>IF(AA15=0,"",IF(AA15&lt;2,"cent ",AA47))</f>
      </c>
    </row>
    <row r="30" ht="12.75" customHeight="1">
      <c r="A30" s="62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t="s" s="176">
        <f>IF(AA16=1,AA48,IF(AA16=7,AA66,IF(AA16=9,AA81,AA90)))</f>
      </c>
    </row>
    <row r="31" ht="12.75" customHeight="1">
      <c r="A31" s="62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t="s" s="176">
        <f>IF(AA4=1,"",AA49)</f>
      </c>
    </row>
    <row r="32" ht="12.75" customHeight="1">
      <c r="A32" s="62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t="s" s="176">
        <f>IF(AA4&gt;0,"mille ","")</f>
      </c>
    </row>
    <row r="33" ht="12.75" customHeight="1">
      <c r="A33" s="62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t="s" s="176">
        <f>IF(INT(AA1)=0,"zéro ",IF(AA18=0,"",IF(AA18=1,"",IF(AA18=2,"deux ",IF(AA18=3,"trois ",IF(AA18=4,"quatre ",IF(AA18=5,"cinq ",AA50)))))))</f>
        <v>259</v>
      </c>
    </row>
    <row r="34" ht="12.75" customHeight="1">
      <c r="A34" s="62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t="s" s="176">
        <f>IF(AA18=0,"",IF(AA18&lt;2,"cent ",AA51))</f>
      </c>
    </row>
    <row r="35" ht="12.75" customHeight="1">
      <c r="A35" s="62"/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t="s" s="176">
        <f>IF(AA19=1,AA52,IF(AA19=7,AA68,IF(AA19=9,AA83,AA91)))</f>
      </c>
    </row>
    <row r="36" ht="12.75" customHeight="1">
      <c r="A36" s="62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t="s" s="176">
        <f>IF(AA10=11,"",IF(AA10=12,"",IF(AA10=13,"",IF(AA10=14,"",IF(AA10=15,"",IF(AA10=16,"",AA53))))))</f>
      </c>
    </row>
    <row r="37" ht="12.75" customHeight="1">
      <c r="A37" s="62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t="s" s="176">
        <f>IF(INT(AA1&lt;2),"euro ","euros ")</f>
        <v>260</v>
      </c>
    </row>
    <row r="38" ht="12.75" customHeight="1">
      <c r="A38" s="62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t="s" s="176">
        <f>IF(AA6&gt;0,"et ","")</f>
      </c>
    </row>
    <row r="39" ht="12.75" customHeight="1">
      <c r="A39" s="62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t="s" s="176">
        <f>IF(AA21=1,AA54,IF(AA21=7,AA70,IF(AA21=9,AA84,AA92)))</f>
      </c>
    </row>
    <row r="40" ht="12.75" customHeight="1">
      <c r="A40" s="62"/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t="s" s="176">
        <f>IF(AA11=11,"",IF(AA11=12,"",IF(AA11=13,"",IF(AA11=14,"",IF(AA11=15,"",IF(AA11=16,"",AA55))))))</f>
      </c>
    </row>
    <row r="41" ht="12.75" customHeight="1">
      <c r="A41" s="62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t="s" s="176">
        <f>IF(AA6=0,"",IF(AA6&lt;2,"centime","centimes"))</f>
      </c>
    </row>
    <row r="42" ht="12.75" customHeight="1">
      <c r="A42" s="62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t="s" s="176">
        <f>IF(AA3=0," ",IF(AA12=6,"six ",IF(AA12=7,"sept ",IF(AA12=8,"huit ",IF(AA12=9,"neuf ")))))</f>
        <v>261</v>
      </c>
    </row>
    <row r="43" ht="12.75" customHeight="1">
      <c r="A43" s="62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t="s" s="176">
        <f>IF(AA7&gt;0,"cent ","cents ")</f>
        <v>262</v>
      </c>
    </row>
    <row r="44" ht="12.75" customHeight="1">
      <c r="A44" s="62"/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t="s" s="176">
        <f>IF(AA7=10,"dix ",IF(AA7=11,"onze ",IF(AA7=12,"douze ",IF(AA7=13,"treize ",IF(AA7=14,"quatorze ",IF(AA7=15,"quinze ",AA56))))))</f>
      </c>
    </row>
    <row r="45" ht="12.75" customHeight="1">
      <c r="A45" s="62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t="s" s="176">
        <f>IF(AA7=17,"",IF(AA7=18,"",IF(AA7=19,"",AA57)))</f>
      </c>
    </row>
    <row r="46" ht="12.75" customHeight="1">
      <c r="A46" s="62"/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182">
        <f>IF(AA15=6,"six ",IF(AA15=7,"sept ",IF(AA15=8,"huit ",IF(AA15=9,"neuf "))))</f>
        <v>0</v>
      </c>
    </row>
    <row r="47" ht="12.75" customHeight="1">
      <c r="A47" s="62"/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t="s" s="176">
        <f>IF(AA9&gt;0,"cent ","cents ")</f>
        <v>262</v>
      </c>
    </row>
    <row r="48" ht="12.75" customHeight="1">
      <c r="A48" s="62"/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t="s" s="176">
        <f>IF(AA9=10,"dix ",IF(AA9=11,"onze ",IF(AA9=12,"douze ",IF(AA9=13,"treize ",IF(AA9=14,"quatorze ",IF(AA9=15,"quinze ",AA58))))))</f>
      </c>
    </row>
    <row r="49" ht="12.75" customHeight="1">
      <c r="A49" s="62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t="s" s="176">
        <f>IF(AA9=11,"",IF(AA9=12,"",IF(AA9=13,"",IF(AA9=14,"",IF(AA9=15,"",IF(AA9=16,"",AA59))))))</f>
      </c>
    </row>
    <row r="50" ht="12.75" customHeight="1">
      <c r="A50" s="62"/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182">
        <f>IF(AA18=6,"six ",IF(AA18=7,"sept ",IF(AA18=8,"huit ",IF(AA18=9,"neuf "))))</f>
        <v>0</v>
      </c>
    </row>
    <row r="51" ht="12.75" customHeight="1">
      <c r="A51" s="62"/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t="s" s="176">
        <f>IF(AA10&gt;0,"cent ","cents ")</f>
        <v>262</v>
      </c>
    </row>
    <row r="52" ht="12.75" customHeight="1">
      <c r="A52" s="62"/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t="s" s="176">
        <f>IF(AA10=10,"dix ",IF(AA10=11,"onze ",IF(AA10=12,"douze ",IF(AA10=13,"treize ",IF(AA10=14,"quatorze ",IF(AA10=15,"quinze ",AA60))))))</f>
      </c>
    </row>
    <row r="53" ht="12.75" customHeight="1">
      <c r="A53" s="62"/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t="s" s="176">
        <f>IF(AA10=17,"",IF(AA10=18,"",IF(AA10=19,"",AA61)))</f>
      </c>
    </row>
    <row r="54" ht="12.75" customHeight="1">
      <c r="A54" s="62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t="s" s="176">
        <f>IF(AA11=10,"dix ",IF(AA11=11,"onze ",IF(AA11=12,"douze ",IF(AA11=13,"treize ",IF(AA11=14,"quatorze ",IF(AA11=15,"quinze ",AA62))))))</f>
      </c>
    </row>
    <row r="55" ht="12.75" customHeight="1">
      <c r="A55" s="62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t="s" s="176">
        <f>IF(AA11=17,"",IF(AA11=18,"",IF(AA11=19,"",AA63)))</f>
      </c>
    </row>
    <row r="56" ht="12.75" customHeight="1">
      <c r="A56" s="62"/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t="s" s="176">
        <f>IF(AA7=16,"seize ",IF(AA7=17,"dix-sept ",IF(AA7=18,"dix-huit ",IF(AA7=19,"dix-neuf ",AA64))))</f>
      </c>
    </row>
    <row r="57" ht="12.75" customHeight="1">
      <c r="A57" s="62"/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t="s" s="176">
        <f>IF(AA7=21,"et un ",IF(AA7=31,"et un ",IF(AA7=41,"et un ",IF(AA7=51,"et un ",IF(AA7=61,"et un ",AA65)))))</f>
      </c>
    </row>
    <row r="58" ht="12.75" customHeight="1">
      <c r="A58" s="62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t="s" s="176">
        <f>IF(AA9=16,"seize ",IF(AA9=17,"dix-sept ",IF(AA9=18,"dix-huit ",IF(AA9=19,"dix-neuf ",AA66))))</f>
      </c>
    </row>
    <row r="59" ht="12.75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t="s" s="176">
        <f>IF(AA9=17,"",IF(AA9=18,"",IF(AA9=19,"",AA67)))</f>
      </c>
    </row>
    <row r="60" ht="12.75" customHeight="1">
      <c r="A60" s="62"/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t="s" s="176">
        <f>IF(AA10=16,"seize ",IF(AA10=17,"dix-sept ",IF(AA10=18,"dix-huit ",IF(AA10=19,"dix-neuf ",AA68))))</f>
      </c>
    </row>
    <row r="61" ht="12.75" customHeight="1">
      <c r="A61" s="62"/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t="s" s="176">
        <f>IF(AA10=21,"et un ",IF(AA10=31,"et un ",IF(AA10=41,"et un ",IF(AA10=51,"et un ",IF(AA10=61,"et un ",AA69)))))</f>
      </c>
    </row>
    <row r="62" ht="12.75" customHeight="1">
      <c r="A62" s="62"/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t="s" s="176">
        <f>IF(AA11=16,"seize ",IF(AA11=17,"dix-sept ",IF(AA11=18,"dix-huit ",IF(AA11=19,"dix-neuf ",AA70))))</f>
      </c>
    </row>
    <row r="63" ht="12.75" customHeight="1">
      <c r="A63" s="62"/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t="s" s="176">
        <f>IF(AA11=21,"et un ",IF(AA11=31,"et un ",IF(AA11=41,"et un ",IF(AA11=51,"et un ",IF(AA11=61,"et un ",AA71)))))</f>
      </c>
    </row>
    <row r="64" ht="12.75" customHeight="1">
      <c r="A64" s="62"/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t="s" s="176">
        <f>IF(AA7=70,"soixante-dix ",IF(AA7=71,"soixante et onze ",IF(AA7=72,"soixante-douze ",IF(AA7=73,"soixante-treize ",IF(AA7=74,"soixante-quatorze ",IF(AA7=75,"soixante-quinze ",AA72))))))</f>
      </c>
    </row>
    <row r="65" ht="12.75" customHeight="1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t="s" s="176">
        <f>IF(AA13=9,"",IF(AA13=7,"",IF(AA14=0,"",IF(AA14=1,"un ",IF(AA14=2,"deux ",IF(AA14=3,"trois ",IF(AA14=4,"quatre ",IF(AA14=5,"cinq ",AA73))))))))</f>
      </c>
    </row>
    <row r="66" ht="12.75" customHeight="1">
      <c r="A66" s="62"/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t="s" s="176">
        <f>IF(AA9=70,"soixante-dix ",IF(AA9=71,"soixante et onze ",IF(AA9=72,"soixante-douze ",IF(AA9=73,"soixante-treize ",IF(AA9=74,"soixante-quatorze ",IF(AA9=75,"soixante-quinze ",AA74))))))</f>
      </c>
    </row>
    <row r="67" ht="12.75" customHeight="1">
      <c r="A67" s="62"/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t="s" s="176">
        <f>IF(AA9=21,"et un ",IF(AA9=31,"et un ",IF(AA9=41,"et un ",IF(AA9=51,"et un ",IF(AA9=61,"et un ",AA75)))))</f>
      </c>
    </row>
    <row r="68" ht="12.75" customHeight="1">
      <c r="A68" s="62"/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t="s" s="176">
        <f>IF(AA10=70,"soixante-dix ",IF(AA10=71,"soixante et onze ",IF(AA10=72,"soixante-douze ",IF(AA10=73,"soixante-treize ",IF(AA10=74,"soixante-quatorze ",IF(AA10=75,"soixante-quinze ",AA76))))))</f>
      </c>
    </row>
    <row r="69" ht="12.75" customHeight="1">
      <c r="A69" s="62"/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t="s" s="176">
        <f>IF(AA19=9,"",IF(AA19=7,"",IF(AA20=0,"",IF(AA20=1,"un ",IF(AA20=2,"deux ",IF(AA20=3,"trois ",IF(AA20=4,"quatre ",IF(AA20=5,"cinq ",AA77))))))))</f>
      </c>
    </row>
    <row r="70" ht="12.75" customHeight="1">
      <c r="A70" s="62"/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t="s" s="176">
        <f>IF(AA11=70,"soixante-dix ",IF(AA11=71,"soixante et onze ",IF(AA11=72,"soixante-douze ",IF(AA11=73,"soixante-treize ",IF(AA11=74,"soixante-quatorze ",IF(AA11=75,"soixante-quinze ",AA78))))))</f>
      </c>
    </row>
    <row r="71" ht="12.75" customHeight="1">
      <c r="A71" s="62"/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t="s" s="176">
        <f>IF(AA21=9,"",IF(AA21=7,"",IF(AA22=0,"",IF(AA22=1,"un ",IF(AA22=2,"deux ",IF(AA22=3,"trois ",IF(AA22=4,"quatre ",IF(AA22=5,"cinq ",AA79))))))))</f>
      </c>
    </row>
    <row r="72" ht="12.75" customHeight="1">
      <c r="A72" s="62"/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t="s" s="176">
        <f>IF(AA7=76,"soixante-seize ",IF(AA7=77,"soixante-dix-sept ",IF(AA7=78,"soixante-dix-huit ",IF(AA7=79,"soixante-dix-neuf ",AA80))))</f>
      </c>
    </row>
    <row r="73" ht="12.75" customHeight="1">
      <c r="A73" s="62"/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182">
        <f>IF(AA13=9,"",IF(AA14=6,"six ",IF(AA14=7,"sept ",IF(AA14=8,"huit ",IF(AA14=9,"neuf ")))))</f>
        <v>0</v>
      </c>
    </row>
    <row r="74" ht="12.75" customHeight="1">
      <c r="A74" s="62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t="s" s="176">
        <f>IF(AA9=76,"soixante-seize ",IF(AA9=77,"soixante-dix-sept ",IF(AA9=78,"soixante-dix-huit ",IF(AA9=79,"soixante-dix-neuf ",AA81))))</f>
      </c>
    </row>
    <row r="75" ht="12.75" customHeight="1">
      <c r="A75" s="62"/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t="s" s="176">
        <f>IF(AA16=9,"",IF(AA16=7,"",IF(AA17=0,"",IF(AA17=1,"un ",IF(AA17=2,"deux ",IF(AA17=3,"trois ",IF(AA17=4,"quatre ",IF(AA17=5,"cinq ",AA82))))))))</f>
      </c>
    </row>
    <row r="76" ht="12.75" customHeight="1">
      <c r="A76" s="62"/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t="s" s="176">
        <f>IF(AA10=76,"soixante-seize ",IF(AA10=77,"soixante-dix-sept ",IF(AA10=78,"soixante-dix-huit ",IF(AA10=79,"soixante-dix-neuf ",AA83))))</f>
      </c>
    </row>
    <row r="77" ht="12.75" customHeight="1">
      <c r="A77" s="62"/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182">
        <f>IF(AA19=9,"",IF(AA20=6,"six ",IF(AA20=7,"sept ",IF(AA20=8,"huit ",IF(AA20=9,"neuf ")))))</f>
        <v>0</v>
      </c>
    </row>
    <row r="78" ht="12.75" customHeight="1">
      <c r="A78" s="62"/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t="s" s="176">
        <f>IF(AA11=76,"soixante-seize ",IF(AA11=77,"soixante-dix-sept ",IF(AA11=78,"soixante-dix-huit ",IF(AA11=79,"soixante-dix-neuf ",AA84))))</f>
      </c>
    </row>
    <row r="79" ht="12.75" customHeight="1">
      <c r="A79" s="62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182">
        <f>IF(AA21=9,"",IF(AA22=6,"six ",IF(AA22=7,"sept ",IF(AA22=8,"huit ",IF(AA22=9,"neuf ")))))</f>
        <v>0</v>
      </c>
    </row>
    <row r="80" ht="12.75" customHeight="1">
      <c r="A80" s="62"/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t="s" s="176">
        <f>IF(AA7=90,"quatre-vingt-dix ",IF(AA7=91,"quatre-vingt-onze ",IF(AA7=92,"quatre-vingt-douze ",IF(AA7=93,"quatre-vingt-treize ",IF(AA7=94,"quatre-vingt-quatorze ",IF(AA7=95,"quatre-vingt-quinze ",AA85))))))</f>
      </c>
    </row>
    <row r="81" ht="12.75" customHeight="1">
      <c r="A81" s="62"/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t="s" s="176">
        <f>IF(AA9=90,"quatre-vingt-dix ",IF(AA9=91,"quatre-vingt-onze ",IF(AA9=92,"quatre-vingt-douze ",IF(AA9=93,"quatre-vingt-treize ",IF(AA9=94,"quatre-vingt-quatorze ",IF(AA9=95,"quatre-vingt-quinze ",AA86))))))</f>
      </c>
    </row>
    <row r="82" ht="12.75" customHeight="1">
      <c r="A82" s="62"/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182">
        <f>IF(AA16=9,"",IF(AA17=6,"six ",IF(AA17=7,"sept ",IF(AA17=8,"huit ",IF(AA17=9,"neuf ")))))</f>
        <v>0</v>
      </c>
    </row>
    <row r="83" ht="12.75" customHeight="1">
      <c r="A83" s="62"/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t="s" s="176">
        <f>IF(AA10=90,"quatre-vingt-dix ",IF(AA10=91,"quatre-vingt-onze ",IF(AA10=92,"quatre-vingt-douze ",IF(AA10=93,"quatre-vingt-treize ",IF(AA10=94,"quatre-vingt-quatorze ",IF(AA10=95,"quatre-vingt-quinze ",AA87))))))</f>
      </c>
    </row>
    <row r="84" ht="12.75" customHeight="1">
      <c r="A84" s="62"/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t="s" s="176">
        <f>IF(AA11=90,"quatre-vingt-dix ",IF(AA11=91,"quatre-vingt-onze ",IF(AA11=92,"quatre-vingt-douze ",IF(AA11=93,"quatre-vingt-treize ",IF(AA11=94,"quatre-vingt-quatorze ",IF(AA11=95,"quatre-vingt-quinze ",AA88))))))</f>
      </c>
    </row>
    <row r="85" ht="12.75" customHeight="1">
      <c r="A85" s="62"/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t="s" s="176">
        <f>IF(AA7=96,"quatre-vingt-seize ",IF(AA7=97,"quatre-vingt-dix-sept ",IF(AA7=98,"quatre-vingt-dix-huit ",IF(AA7=99,"quatre-vingt-dix-neuf ",AA89))))</f>
      </c>
    </row>
    <row r="86" ht="12.75" customHeight="1">
      <c r="A86" s="62"/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t="s" s="176">
        <f>IF(AA9=96,"quatre-vingt-seize ",IF(AA9=97,"quatre-vingt-dix-sept ",IF(AA9=98,"quatre-vingt-dix-huit ",IF(AA9=99,"quatre-vingt-dix-neuf ",AA90))))</f>
      </c>
    </row>
    <row r="87" ht="12.75" customHeight="1">
      <c r="A87" s="62"/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t="s" s="176">
        <f>IF(AA10=96,"quatre-vingt-seize ",IF(AA10=97,"quatre-vingt-dix-sept ",IF(AA10=98,"quatre-vingt-dix-huit ",IF(AA10=99,"quatre-vingt-dix-neuf ",AA91))))</f>
      </c>
    </row>
    <row r="88" ht="12.75" customHeight="1">
      <c r="A88" s="62"/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t="s" s="176">
        <f>IF(AA11=96,"quatre-vingt-seize ",IF(AA11=97,"quatre-vingt-dix-sept ",IF(AA11=98,"quatre-vingt-dix-huit ",IF(AA11=99,"quatre-vingt-dix-neuf ",AA92))))</f>
      </c>
    </row>
    <row r="89" ht="12.75" customHeight="1">
      <c r="A89" s="62"/>
      <c r="B89" s="63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  <c r="Z89" s="63"/>
      <c r="AA89" t="s" s="176">
        <f>IF(AA13=2,"vingt ",IF(AA13=3,"trente ",IF(AA13=4,"quarante ",IF(AA13=5,"cinquante ",AA93))))</f>
      </c>
    </row>
    <row r="90" ht="12.75" customHeight="1">
      <c r="A90" s="62"/>
      <c r="B90" s="63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  <c r="AA90" t="s" s="176">
        <f>IF(AA16=2,"vingt ",IF(AA16=3,"trente ",IF(AA16=4,"quarante ",IF(AA16=5,"cinquante ",AA94))))</f>
      </c>
    </row>
    <row r="91" ht="12.75" customHeight="1">
      <c r="A91" s="62"/>
      <c r="B91" s="63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t="s" s="176">
        <f>IF(AA19=2,"vingt ",IF(AA19=3,"trente ",IF(AA19=4,"quarante ",IF(AA19=5,"cinquante ",AA95))))</f>
      </c>
    </row>
    <row r="92" ht="12.75" customHeight="1">
      <c r="A92" s="62"/>
      <c r="B92" s="63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t="s" s="176">
        <f>IF(AA21=2,"vingt ",IF(AA21=3,"trente ",IF(AA21=4,"quarante ",IF(AA21=5,"cinquante ",AA96))))</f>
      </c>
    </row>
    <row r="93" ht="12.75" customHeight="1">
      <c r="A93" s="62"/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t="s" s="176">
        <f>IF(AA13=6,"soixante ",IF(AA7=80,"quatre-vingts ",IF(AA13=8,"quatre-vingt-","")))</f>
      </c>
    </row>
    <row r="94" ht="12.75" customHeight="1">
      <c r="A94" s="62"/>
      <c r="B94" s="63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t="s" s="176">
        <f>IF(AA16=6,"soixante ",IF(AA9=80,"quatre-vingts ",IF(AA16=8,"quatre-vingt-","")))</f>
      </c>
    </row>
    <row r="95" ht="12.75" customHeight="1">
      <c r="A95" s="62"/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t="s" s="176">
        <f>IF(AA19=6,"soixante ",IF(AA10=80,"quatre-vingts ",IF(AA19=8,"quatre-vingt-","")))</f>
      </c>
    </row>
    <row r="96" ht="12.75" customHeight="1">
      <c r="A96" s="62"/>
      <c r="B96" s="63"/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t="s" s="176">
        <f>IF(AA21=6,"soixante ",IF(AA11=80,"quatre-vingts ",IF(AA21=8,"quatre-vingt-","")))</f>
      </c>
    </row>
    <row r="97" ht="12.75" customHeight="1">
      <c r="A97" s="62"/>
      <c r="B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182">
        <f t="shared" si="7"/>
        <v>0</v>
      </c>
    </row>
    <row r="98" ht="12.75" customHeight="1">
      <c r="A98" s="187"/>
      <c r="B98" s="188"/>
      <c r="C98" s="188"/>
      <c r="D98" s="188"/>
      <c r="E98" s="188"/>
      <c r="F98" s="188"/>
      <c r="G98" s="188"/>
      <c r="H98" s="188"/>
      <c r="I98" s="188"/>
      <c r="J98" s="188"/>
      <c r="K98" s="188"/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t="s" s="189">
        <f>(AA23&amp;AA24&amp;AA25&amp;AA26&amp;AA27&amp;AA28&amp;AA29&amp;AA30&amp;AA31&amp;AA32&amp;AA33&amp;AA34&amp;AA35&amp;AA36&amp;AA37&amp;AA38&amp;AA39&amp;AA40&amp;AA41)</f>
        <v>263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dimension ref="A1:E11"/>
  <sheetViews>
    <sheetView workbookViewId="0" showGridLines="0" defaultGridColor="1"/>
  </sheetViews>
  <sheetFormatPr defaultColWidth="9.16667" defaultRowHeight="15" customHeight="1" outlineLevelRow="0" outlineLevelCol="0"/>
  <cols>
    <col min="1" max="1" width="24.6719" style="190" customWidth="1"/>
    <col min="2" max="5" width="9.17188" style="190" customWidth="1"/>
    <col min="6" max="16384" width="9.17188" style="190" customWidth="1"/>
  </cols>
  <sheetData>
    <row r="1" ht="13.55" customHeight="1">
      <c r="A1" t="s" s="38">
        <v>264</v>
      </c>
      <c r="B1" t="s" s="38">
        <v>265</v>
      </c>
      <c r="C1" s="191"/>
      <c r="D1" s="191"/>
      <c r="E1" s="191"/>
    </row>
    <row r="2" ht="13.55" customHeight="1">
      <c r="A2" t="s" s="38">
        <v>266</v>
      </c>
      <c r="B2" t="s" s="38">
        <v>227</v>
      </c>
      <c r="C2" s="191"/>
      <c r="D2" s="191"/>
      <c r="E2" s="191"/>
    </row>
    <row r="3" ht="13.55" customHeight="1">
      <c r="A3" t="s" s="38">
        <v>267</v>
      </c>
      <c r="B3" s="192">
        <v>1</v>
      </c>
      <c r="C3" s="191"/>
      <c r="D3" s="191"/>
      <c r="E3" s="191"/>
    </row>
    <row r="4" ht="13.55" customHeight="1">
      <c r="A4" t="s" s="38">
        <v>268</v>
      </c>
      <c r="B4" s="192">
        <v>0</v>
      </c>
      <c r="C4" s="191"/>
      <c r="D4" s="191"/>
      <c r="E4" s="191"/>
    </row>
    <row r="5" ht="13.55" customHeight="1">
      <c r="A5" t="s" s="38">
        <v>269</v>
      </c>
      <c r="B5" s="192">
        <v>0</v>
      </c>
      <c r="C5" s="191"/>
      <c r="D5" s="191"/>
      <c r="E5" s="191"/>
    </row>
    <row r="6" ht="13.55" customHeight="1">
      <c r="A6" t="s" s="38">
        <v>270</v>
      </c>
      <c r="B6" s="192">
        <v>1</v>
      </c>
      <c r="C6" s="191"/>
      <c r="D6" s="191"/>
      <c r="E6" s="191"/>
    </row>
    <row r="7" ht="13.55" customHeight="1">
      <c r="A7" t="s" s="38">
        <v>271</v>
      </c>
      <c r="B7" s="192">
        <v>1</v>
      </c>
      <c r="C7" s="191"/>
      <c r="D7" s="191"/>
      <c r="E7" s="191"/>
    </row>
    <row r="8" ht="13.55" customHeight="1">
      <c r="A8" t="s" s="38">
        <v>272</v>
      </c>
      <c r="B8" s="192">
        <v>0</v>
      </c>
      <c r="C8" s="191"/>
      <c r="D8" s="191"/>
      <c r="E8" s="191"/>
    </row>
    <row r="9" ht="13.55" customHeight="1">
      <c r="A9" t="s" s="38">
        <v>273</v>
      </c>
      <c r="B9" s="192">
        <v>0</v>
      </c>
      <c r="C9" s="191"/>
      <c r="D9" s="191"/>
      <c r="E9" s="191"/>
    </row>
    <row r="10" ht="13.55" customHeight="1">
      <c r="A10" t="s" s="38">
        <v>274</v>
      </c>
      <c r="B10" s="191"/>
      <c r="C10" t="s" s="38">
        <v>275</v>
      </c>
      <c r="D10" s="191"/>
      <c r="E10" s="191"/>
    </row>
    <row r="11" ht="13.55" customHeight="1">
      <c r="A11" t="s" s="38">
        <v>276</v>
      </c>
      <c r="B11" s="192">
        <v>0</v>
      </c>
      <c r="C11" s="191"/>
      <c r="D11" s="191"/>
      <c r="E11" s="191"/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dimension ref="A1:J28"/>
  <sheetViews>
    <sheetView workbookViewId="0" showGridLines="0" defaultGridColor="1"/>
  </sheetViews>
  <sheetFormatPr defaultColWidth="9.16667" defaultRowHeight="12.75" customHeight="1" outlineLevelRow="0" outlineLevelCol="0"/>
  <cols>
    <col min="1" max="1" width="6.67188" style="193" customWidth="1"/>
    <col min="2" max="2" width="35" style="193" customWidth="1"/>
    <col min="3" max="10" width="11.5" style="193" customWidth="1"/>
    <col min="11" max="16384" width="9.17188" style="193" customWidth="1"/>
  </cols>
  <sheetData>
    <row r="1" ht="13.55" customHeight="1">
      <c r="A1" s="172"/>
      <c r="B1" s="46"/>
      <c r="C1" s="46"/>
      <c r="D1" s="46"/>
      <c r="E1" s="46"/>
      <c r="F1" s="46"/>
      <c r="G1" s="46"/>
      <c r="H1" s="46"/>
      <c r="I1" s="46"/>
      <c r="J1" s="47"/>
    </row>
    <row r="2" ht="12.75" customHeight="1">
      <c r="A2" s="62"/>
      <c r="B2" t="s" s="194">
        <v>277</v>
      </c>
      <c r="C2" s="195"/>
      <c r="D2" s="195"/>
      <c r="E2" s="195"/>
      <c r="F2" s="195"/>
      <c r="G2" s="195"/>
      <c r="H2" s="195"/>
      <c r="I2" s="195"/>
      <c r="J2" s="196"/>
    </row>
    <row r="3" ht="14.55" customHeight="1">
      <c r="A3" s="62"/>
      <c r="B3" s="63"/>
      <c r="C3" s="197"/>
      <c r="D3" s="197"/>
      <c r="E3" s="197"/>
      <c r="F3" s="197"/>
      <c r="G3" s="197"/>
      <c r="H3" s="197"/>
      <c r="I3" s="197"/>
      <c r="J3" s="198"/>
    </row>
    <row r="4" ht="12.75" customHeight="1">
      <c r="A4" t="s" s="177">
        <v>225</v>
      </c>
      <c r="B4" t="s" s="199">
        <v>278</v>
      </c>
      <c r="C4" s="200"/>
      <c r="D4" s="200"/>
      <c r="E4" s="200"/>
      <c r="F4" s="200"/>
      <c r="G4" s="200"/>
      <c r="H4" s="200"/>
      <c r="I4" s="200"/>
      <c r="J4" s="200"/>
    </row>
    <row r="5" ht="15.55" customHeight="1">
      <c r="A5" s="62"/>
      <c r="B5" s="63"/>
      <c r="C5" s="85"/>
      <c r="D5" s="85"/>
      <c r="E5" s="85"/>
      <c r="F5" s="85"/>
      <c r="G5" s="85"/>
      <c r="H5" s="85"/>
      <c r="I5" s="85"/>
      <c r="J5" s="201"/>
    </row>
    <row r="6" ht="12.75" customHeight="1">
      <c r="A6" t="s" s="177">
        <v>228</v>
      </c>
      <c r="B6" t="s" s="199">
        <v>279</v>
      </c>
      <c r="C6" s="200"/>
      <c r="D6" s="200"/>
      <c r="E6" s="200"/>
      <c r="F6" s="200"/>
      <c r="G6" s="200"/>
      <c r="H6" s="200"/>
      <c r="I6" s="200"/>
      <c r="J6" s="200"/>
    </row>
    <row r="7" ht="15.55" customHeight="1">
      <c r="A7" s="62"/>
      <c r="B7" s="63"/>
      <c r="C7" s="85"/>
      <c r="D7" s="85"/>
      <c r="E7" s="85"/>
      <c r="F7" s="85"/>
      <c r="G7" s="85"/>
      <c r="H7" s="85"/>
      <c r="I7" s="85"/>
      <c r="J7" s="201"/>
    </row>
    <row r="8" ht="12.75" customHeight="1">
      <c r="A8" t="s" s="177">
        <v>231</v>
      </c>
      <c r="B8" t="s" s="199">
        <v>280</v>
      </c>
      <c r="C8" s="200"/>
      <c r="D8" s="200"/>
      <c r="E8" s="200"/>
      <c r="F8" s="200"/>
      <c r="G8" s="200"/>
      <c r="H8" s="200"/>
      <c r="I8" s="200"/>
      <c r="J8" s="200"/>
    </row>
    <row r="9" ht="15.55" customHeight="1">
      <c r="A9" s="62"/>
      <c r="B9" s="63"/>
      <c r="C9" s="85"/>
      <c r="D9" s="85"/>
      <c r="E9" s="85"/>
      <c r="F9" s="85"/>
      <c r="G9" s="85"/>
      <c r="H9" s="85"/>
      <c r="I9" s="85"/>
      <c r="J9" s="201"/>
    </row>
    <row r="10" ht="12.75" customHeight="1">
      <c r="A10" t="s" s="177">
        <v>234</v>
      </c>
      <c r="B10" t="s" s="199">
        <v>281</v>
      </c>
      <c r="C10" s="202"/>
      <c r="D10" s="202"/>
      <c r="E10" s="202"/>
      <c r="F10" s="202"/>
      <c r="G10" s="202"/>
      <c r="H10" s="202"/>
      <c r="I10" s="202"/>
      <c r="J10" s="202"/>
    </row>
    <row r="11" ht="15.55" customHeight="1">
      <c r="A11" s="62"/>
      <c r="B11" s="63"/>
      <c r="C11" s="85"/>
      <c r="D11" s="85"/>
      <c r="E11" s="85"/>
      <c r="F11" s="85"/>
      <c r="G11" s="85"/>
      <c r="H11" s="85"/>
      <c r="I11" s="85"/>
      <c r="J11" s="201"/>
    </row>
    <row r="12" ht="12.75" customHeight="1">
      <c r="A12" t="s" s="177">
        <v>236</v>
      </c>
      <c r="B12" t="s" s="199">
        <v>282</v>
      </c>
      <c r="C12" s="200"/>
      <c r="D12" s="200"/>
      <c r="E12" s="200"/>
      <c r="F12" s="200"/>
      <c r="G12" s="200"/>
      <c r="H12" s="200"/>
      <c r="I12" s="200"/>
      <c r="J12" s="200"/>
    </row>
    <row r="13" ht="15.55" customHeight="1">
      <c r="A13" s="62"/>
      <c r="B13" s="63"/>
      <c r="C13" s="85"/>
      <c r="D13" s="85"/>
      <c r="E13" s="85"/>
      <c r="F13" s="85"/>
      <c r="G13" s="85"/>
      <c r="H13" s="85"/>
      <c r="I13" s="85"/>
      <c r="J13" s="201"/>
    </row>
    <row r="14" ht="12.75" customHeight="1">
      <c r="A14" t="s" s="177">
        <v>238</v>
      </c>
      <c r="B14" t="s" s="199">
        <v>283</v>
      </c>
      <c r="C14" s="200"/>
      <c r="D14" s="200"/>
      <c r="E14" s="200"/>
      <c r="F14" s="200"/>
      <c r="G14" s="200"/>
      <c r="H14" s="200"/>
      <c r="I14" s="200"/>
      <c r="J14" s="200"/>
    </row>
    <row r="15" ht="15.55" customHeight="1">
      <c r="A15" s="62"/>
      <c r="B15" s="63"/>
      <c r="C15" s="85"/>
      <c r="D15" s="85"/>
      <c r="E15" s="85"/>
      <c r="F15" s="85"/>
      <c r="G15" s="85"/>
      <c r="H15" s="85"/>
      <c r="I15" s="85"/>
      <c r="J15" s="201"/>
    </row>
    <row r="16" ht="12.75" customHeight="1">
      <c r="A16" t="s" s="177">
        <v>241</v>
      </c>
      <c r="B16" t="s" s="199">
        <v>284</v>
      </c>
      <c r="C16" s="200"/>
      <c r="D16" s="200"/>
      <c r="E16" s="200"/>
      <c r="F16" s="200"/>
      <c r="G16" s="200"/>
      <c r="H16" s="200"/>
      <c r="I16" s="200"/>
      <c r="J16" s="200"/>
    </row>
    <row r="17" ht="15.55" customHeight="1">
      <c r="A17" s="62"/>
      <c r="B17" s="63"/>
      <c r="C17" s="85"/>
      <c r="D17" s="85"/>
      <c r="E17" s="85"/>
      <c r="F17" s="85"/>
      <c r="G17" s="85"/>
      <c r="H17" s="85"/>
      <c r="I17" s="85"/>
      <c r="J17" s="201"/>
    </row>
    <row r="18" ht="12.75" customHeight="1">
      <c r="A18" t="s" s="177">
        <v>244</v>
      </c>
      <c r="B18" t="s" s="199">
        <v>285</v>
      </c>
      <c r="C18" s="203"/>
      <c r="D18" s="203"/>
      <c r="E18" s="203"/>
      <c r="F18" s="203"/>
      <c r="G18" s="203"/>
      <c r="H18" s="203"/>
      <c r="I18" s="203"/>
      <c r="J18" s="203"/>
    </row>
    <row r="19" ht="15.55" customHeight="1">
      <c r="A19" s="62"/>
      <c r="B19" s="63"/>
      <c r="C19" s="85"/>
      <c r="D19" s="85"/>
      <c r="E19" s="85"/>
      <c r="F19" s="85"/>
      <c r="G19" s="85"/>
      <c r="H19" s="85"/>
      <c r="I19" s="85"/>
      <c r="J19" s="201"/>
    </row>
    <row r="20" ht="12.75" customHeight="1">
      <c r="A20" t="s" s="177">
        <v>286</v>
      </c>
      <c r="B20" t="s" s="199">
        <v>287</v>
      </c>
      <c r="C20" s="203"/>
      <c r="D20" s="203"/>
      <c r="E20" s="203"/>
      <c r="F20" s="203"/>
      <c r="G20" s="203"/>
      <c r="H20" s="203"/>
      <c r="I20" s="203"/>
      <c r="J20" s="203"/>
    </row>
    <row r="21" ht="15.55" customHeight="1">
      <c r="A21" s="62"/>
      <c r="B21" s="63"/>
      <c r="C21" s="85"/>
      <c r="D21" s="85"/>
      <c r="E21" s="85"/>
      <c r="F21" s="85"/>
      <c r="G21" s="85"/>
      <c r="H21" s="85"/>
      <c r="I21" s="85"/>
      <c r="J21" s="201"/>
    </row>
    <row r="22" ht="12.75" customHeight="1">
      <c r="A22" t="s" s="177">
        <v>251</v>
      </c>
      <c r="B22" t="s" s="199">
        <v>288</v>
      </c>
      <c r="C22" s="203"/>
      <c r="D22" s="203"/>
      <c r="E22" s="203"/>
      <c r="F22" s="203"/>
      <c r="G22" s="203"/>
      <c r="H22" s="203"/>
      <c r="I22" s="203"/>
      <c r="J22" s="203"/>
    </row>
    <row r="23" ht="15.55" customHeight="1">
      <c r="A23" s="62"/>
      <c r="B23" s="63"/>
      <c r="C23" s="85"/>
      <c r="D23" s="85"/>
      <c r="E23" s="85"/>
      <c r="F23" s="85"/>
      <c r="G23" s="85"/>
      <c r="H23" s="85"/>
      <c r="I23" s="85"/>
      <c r="J23" s="201"/>
    </row>
    <row r="24" ht="12.75" customHeight="1">
      <c r="A24" t="s" s="177">
        <v>254</v>
      </c>
      <c r="B24" t="s" s="199">
        <v>289</v>
      </c>
      <c r="C24" s="200"/>
      <c r="D24" s="200"/>
      <c r="E24" s="200"/>
      <c r="F24" s="200"/>
      <c r="G24" s="200"/>
      <c r="H24" s="200"/>
      <c r="I24" s="200"/>
      <c r="J24" s="200"/>
    </row>
    <row r="25" ht="14.55" customHeight="1">
      <c r="A25" s="62"/>
      <c r="B25" s="63"/>
      <c r="C25" s="204"/>
      <c r="D25" s="204"/>
      <c r="E25" s="204"/>
      <c r="F25" s="204"/>
      <c r="G25" s="204"/>
      <c r="H25" s="204"/>
      <c r="I25" s="204"/>
      <c r="J25" s="205"/>
    </row>
    <row r="26" ht="13.55" customHeight="1">
      <c r="A26" s="62"/>
      <c r="B26" s="63"/>
      <c r="C26" s="63"/>
      <c r="D26" s="63"/>
      <c r="E26" s="63"/>
      <c r="F26" s="63"/>
      <c r="G26" s="63"/>
      <c r="H26" s="63"/>
      <c r="I26" s="63"/>
      <c r="J26" s="52"/>
    </row>
    <row r="27" ht="14.55" customHeight="1">
      <c r="A27" s="62"/>
      <c r="B27" s="63"/>
      <c r="C27" s="197"/>
      <c r="D27" s="197"/>
      <c r="E27" s="197"/>
      <c r="F27" s="197"/>
      <c r="G27" s="197"/>
      <c r="H27" s="197"/>
      <c r="I27" s="197"/>
      <c r="J27" s="198"/>
    </row>
    <row r="28" ht="60" customHeight="1">
      <c r="A28" t="s" s="206">
        <v>257</v>
      </c>
      <c r="B28" t="s" s="207">
        <v>290</v>
      </c>
      <c r="C28" s="200"/>
      <c r="D28" s="200"/>
      <c r="E28" s="200"/>
      <c r="F28" s="200"/>
      <c r="G28" s="200"/>
      <c r="H28" s="200"/>
      <c r="I28" s="200"/>
      <c r="J28" s="200"/>
    </row>
  </sheetData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" right="0.708661" top="0.748031" bottom="0.748031" header="0.314961" footer="0.314961"/>
  <pageSetup firstPageNumber="1" fitToHeight="1" fitToWidth="1" scale="100" useFirstPageNumber="0" orientation="landscape" pageOrder="downThenOver"/>
  <headerFooter>
    <oddFooter>&amp;C&amp;"Helvetica Neue,Regular"&amp;12&amp;K000000&amp;P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dimension ref="A1:F54"/>
  <sheetViews>
    <sheetView workbookViewId="0" showGridLines="0" defaultGridColor="1"/>
  </sheetViews>
  <sheetFormatPr defaultColWidth="9.16667" defaultRowHeight="12.75" customHeight="1" outlineLevelRow="0" outlineLevelCol="0"/>
  <cols>
    <col min="1" max="1" width="6.67188" style="208" customWidth="1"/>
    <col min="2" max="2" width="68.1719" style="208" customWidth="1"/>
    <col min="3" max="6" width="15.5" style="208" customWidth="1"/>
    <col min="7" max="16384" width="9.17188" style="208" customWidth="1"/>
  </cols>
  <sheetData>
    <row r="1" ht="13.55" customHeight="1">
      <c r="A1" s="172"/>
      <c r="B1" s="46"/>
      <c r="C1" s="46"/>
      <c r="D1" s="46"/>
      <c r="E1" s="46"/>
      <c r="F1" s="47"/>
    </row>
    <row r="2" ht="16.15" customHeight="1">
      <c r="A2" s="62"/>
      <c r="B2" t="s" s="209">
        <v>291</v>
      </c>
      <c r="C2" s="210"/>
      <c r="D2" s="210"/>
      <c r="E2" s="210"/>
      <c r="F2" s="211"/>
    </row>
    <row r="3" ht="13.55" customHeight="1">
      <c r="A3" s="62"/>
      <c r="B3" s="63"/>
      <c r="C3" s="63"/>
      <c r="D3" s="63"/>
      <c r="E3" s="63"/>
      <c r="F3" s="52"/>
    </row>
    <row r="4" ht="12.75" customHeight="1">
      <c r="A4" s="62"/>
      <c r="B4" t="s" s="212">
        <v>292</v>
      </c>
      <c r="C4" t="s" s="212">
        <v>293</v>
      </c>
      <c r="D4" t="s" s="212">
        <v>294</v>
      </c>
      <c r="E4" t="s" s="212">
        <v>295</v>
      </c>
      <c r="F4" t="s" s="213">
        <v>296</v>
      </c>
    </row>
    <row r="5" ht="14.55" customHeight="1">
      <c r="A5" s="62"/>
      <c r="B5" s="197"/>
      <c r="C5" s="197"/>
      <c r="D5" s="197"/>
      <c r="E5" s="197"/>
      <c r="F5" s="214"/>
    </row>
    <row r="6" ht="12.75" customHeight="1">
      <c r="A6" s="215"/>
      <c r="B6" s="216"/>
      <c r="C6" s="217"/>
      <c r="D6" s="218"/>
      <c r="E6" s="219"/>
      <c r="F6" t="s" s="220">
        <f>IF(AND(E6="",D6=""),"",ROUND(ROUND(E6,2)*ROUND(D6,3),2))</f>
      </c>
    </row>
    <row r="7" ht="15.55" customHeight="1">
      <c r="A7" s="62"/>
      <c r="B7" s="85"/>
      <c r="C7" s="85"/>
      <c r="D7" s="85"/>
      <c r="E7" s="85"/>
      <c r="F7" s="221"/>
    </row>
    <row r="8" ht="12.75" customHeight="1">
      <c r="A8" s="215"/>
      <c r="B8" s="216"/>
      <c r="C8" s="217"/>
      <c r="D8" s="218"/>
      <c r="E8" s="219"/>
      <c r="F8" t="s" s="220">
        <f>IF(AND(E8="",D8=""),"",ROUND(ROUND(E8,2)*ROUND(D8,3),2))</f>
      </c>
    </row>
    <row r="9" ht="15.55" customHeight="1">
      <c r="A9" s="62"/>
      <c r="B9" s="85"/>
      <c r="C9" s="85"/>
      <c r="D9" s="85"/>
      <c r="E9" s="85"/>
      <c r="F9" s="221"/>
    </row>
    <row r="10" ht="12.75" customHeight="1">
      <c r="A10" s="215"/>
      <c r="B10" s="216"/>
      <c r="C10" s="217"/>
      <c r="D10" s="218"/>
      <c r="E10" s="219"/>
      <c r="F10" t="s" s="220">
        <f>IF(AND(E10="",D10=""),"",ROUND(ROUND(E10,2)*ROUND(D10,3),2))</f>
      </c>
    </row>
    <row r="11" ht="15.55" customHeight="1">
      <c r="A11" s="62"/>
      <c r="B11" s="85"/>
      <c r="C11" s="85"/>
      <c r="D11" s="85"/>
      <c r="E11" s="85"/>
      <c r="F11" s="221"/>
    </row>
    <row r="12" ht="12.75" customHeight="1">
      <c r="A12" s="215"/>
      <c r="B12" s="216"/>
      <c r="C12" s="217"/>
      <c r="D12" s="218"/>
      <c r="E12" s="219"/>
      <c r="F12" t="s" s="220">
        <f>IF(AND(E12="",D12=""),"",ROUND(ROUND(E12,2)*ROUND(D12,3),2))</f>
      </c>
    </row>
    <row r="13" ht="15.55" customHeight="1">
      <c r="A13" s="62"/>
      <c r="B13" s="85"/>
      <c r="C13" s="85"/>
      <c r="D13" s="85"/>
      <c r="E13" s="85"/>
      <c r="F13" s="221"/>
    </row>
    <row r="14" ht="12.75" customHeight="1">
      <c r="A14" s="215"/>
      <c r="B14" s="216"/>
      <c r="C14" s="217"/>
      <c r="D14" s="218"/>
      <c r="E14" s="219"/>
      <c r="F14" t="s" s="220">
        <f>IF(AND(E14="",D14=""),"",ROUND(ROUND(E14,2)*ROUND(D14,3),2))</f>
      </c>
    </row>
    <row r="15" ht="15.55" customHeight="1">
      <c r="A15" s="62"/>
      <c r="B15" s="85"/>
      <c r="C15" s="85"/>
      <c r="D15" s="85"/>
      <c r="E15" s="85"/>
      <c r="F15" s="221"/>
    </row>
    <row r="16" ht="12.75" customHeight="1">
      <c r="A16" s="215"/>
      <c r="B16" s="216"/>
      <c r="C16" s="217"/>
      <c r="D16" s="218"/>
      <c r="E16" s="219"/>
      <c r="F16" t="s" s="220">
        <f>IF(AND(E16="",D16=""),"",ROUND(ROUND(E16,2)*ROUND(D16,3),2))</f>
      </c>
    </row>
    <row r="17" ht="15.55" customHeight="1">
      <c r="A17" s="62"/>
      <c r="B17" s="85"/>
      <c r="C17" s="85"/>
      <c r="D17" s="85"/>
      <c r="E17" s="85"/>
      <c r="F17" s="221"/>
    </row>
    <row r="18" ht="12.75" customHeight="1">
      <c r="A18" s="215"/>
      <c r="B18" s="216"/>
      <c r="C18" s="217"/>
      <c r="D18" s="218"/>
      <c r="E18" s="219"/>
      <c r="F18" t="s" s="220">
        <f>IF(AND(E18="",D18=""),"",ROUND(ROUND(E18,2)*ROUND(D18,3),2))</f>
      </c>
    </row>
    <row r="19" ht="15.55" customHeight="1">
      <c r="A19" s="62"/>
      <c r="B19" s="85"/>
      <c r="C19" s="85"/>
      <c r="D19" s="85"/>
      <c r="E19" s="85"/>
      <c r="F19" s="221"/>
    </row>
    <row r="20" ht="12.75" customHeight="1">
      <c r="A20" s="215"/>
      <c r="B20" s="216"/>
      <c r="C20" s="217"/>
      <c r="D20" s="218"/>
      <c r="E20" s="219"/>
      <c r="F20" t="s" s="220">
        <f>IF(AND(E20="",D20=""),"",ROUND(ROUND(E20,2)*ROUND(D20,3),2))</f>
      </c>
    </row>
    <row r="21" ht="15.55" customHeight="1">
      <c r="A21" s="62"/>
      <c r="B21" s="85"/>
      <c r="C21" s="85"/>
      <c r="D21" s="85"/>
      <c r="E21" s="85"/>
      <c r="F21" s="221"/>
    </row>
    <row r="22" ht="12.75" customHeight="1">
      <c r="A22" s="215"/>
      <c r="B22" s="216"/>
      <c r="C22" s="217"/>
      <c r="D22" s="218"/>
      <c r="E22" s="219"/>
      <c r="F22" t="s" s="220">
        <f>IF(AND(E22="",D22=""),"",ROUND(ROUND(E22,2)*ROUND(D22,3),2))</f>
      </c>
    </row>
    <row r="23" ht="15.55" customHeight="1">
      <c r="A23" s="62"/>
      <c r="B23" s="85"/>
      <c r="C23" s="85"/>
      <c r="D23" s="85"/>
      <c r="E23" s="85"/>
      <c r="F23" s="221"/>
    </row>
    <row r="24" ht="12.75" customHeight="1">
      <c r="A24" s="215"/>
      <c r="B24" s="216"/>
      <c r="C24" s="217"/>
      <c r="D24" s="218"/>
      <c r="E24" s="219"/>
      <c r="F24" t="s" s="220">
        <f>IF(AND(E24="",D24=""),"",ROUND(ROUND(E24,2)*ROUND(D24,3),2))</f>
      </c>
    </row>
    <row r="25" ht="15.55" customHeight="1">
      <c r="A25" s="62"/>
      <c r="B25" s="85"/>
      <c r="C25" s="85"/>
      <c r="D25" s="85"/>
      <c r="E25" s="85"/>
      <c r="F25" s="221"/>
    </row>
    <row r="26" ht="12.75" customHeight="1">
      <c r="A26" s="215"/>
      <c r="B26" s="216"/>
      <c r="C26" s="217"/>
      <c r="D26" s="218"/>
      <c r="E26" s="219"/>
      <c r="F26" t="s" s="220">
        <f>IF(AND(E26="",D26=""),"",ROUND(ROUND(E26,2)*ROUND(D26,3),2))</f>
      </c>
    </row>
    <row r="27" ht="15.55" customHeight="1">
      <c r="A27" s="62"/>
      <c r="B27" s="85"/>
      <c r="C27" s="85"/>
      <c r="D27" s="85"/>
      <c r="E27" s="85"/>
      <c r="F27" s="221"/>
    </row>
    <row r="28" ht="12.75" customHeight="1">
      <c r="A28" s="215"/>
      <c r="B28" s="216"/>
      <c r="C28" s="217"/>
      <c r="D28" s="218"/>
      <c r="E28" s="219"/>
      <c r="F28" t="s" s="220">
        <f>IF(AND(E28="",D28=""),"",ROUND(ROUND(E28,2)*ROUND(D28,3),2))</f>
      </c>
    </row>
    <row r="29" ht="15.55" customHeight="1">
      <c r="A29" s="62"/>
      <c r="B29" s="85"/>
      <c r="C29" s="85"/>
      <c r="D29" s="85"/>
      <c r="E29" s="85"/>
      <c r="F29" s="221"/>
    </row>
    <row r="30" ht="12.75" customHeight="1">
      <c r="A30" s="215"/>
      <c r="B30" s="216"/>
      <c r="C30" s="217"/>
      <c r="D30" s="218"/>
      <c r="E30" s="219"/>
      <c r="F30" t="s" s="220">
        <f>IF(AND(E30="",D30=""),"",ROUND(ROUND(E30,2)*ROUND(D30,3),2))</f>
      </c>
    </row>
    <row r="31" ht="15.55" customHeight="1">
      <c r="A31" s="62"/>
      <c r="B31" s="85"/>
      <c r="C31" s="85"/>
      <c r="D31" s="85"/>
      <c r="E31" s="85"/>
      <c r="F31" s="221"/>
    </row>
    <row r="32" ht="12.75" customHeight="1">
      <c r="A32" s="215"/>
      <c r="B32" s="216"/>
      <c r="C32" s="217"/>
      <c r="D32" s="218"/>
      <c r="E32" s="219"/>
      <c r="F32" t="s" s="220">
        <f>IF(AND(E32="",D32=""),"",ROUND(ROUND(E32,2)*ROUND(D32,3),2))</f>
      </c>
    </row>
    <row r="33" ht="15.55" customHeight="1">
      <c r="A33" s="62"/>
      <c r="B33" s="85"/>
      <c r="C33" s="85"/>
      <c r="D33" s="85"/>
      <c r="E33" s="85"/>
      <c r="F33" s="221"/>
    </row>
    <row r="34" ht="12.75" customHeight="1">
      <c r="A34" s="215"/>
      <c r="B34" s="216"/>
      <c r="C34" s="217"/>
      <c r="D34" s="218"/>
      <c r="E34" s="219"/>
      <c r="F34" t="s" s="220">
        <f>IF(AND(E34="",D34=""),"",ROUND(ROUND(E34,2)*ROUND(D34,3),2))</f>
      </c>
    </row>
    <row r="35" ht="15.55" customHeight="1">
      <c r="A35" s="62"/>
      <c r="B35" s="85"/>
      <c r="C35" s="85"/>
      <c r="D35" s="85"/>
      <c r="E35" s="85"/>
      <c r="F35" s="221"/>
    </row>
    <row r="36" ht="12.75" customHeight="1">
      <c r="A36" s="215"/>
      <c r="B36" s="216"/>
      <c r="C36" s="217"/>
      <c r="D36" s="218"/>
      <c r="E36" s="219"/>
      <c r="F36" t="s" s="220">
        <f>IF(AND(E36="",D36=""),"",ROUND(ROUND(E36,2)*ROUND(D36,3),2))</f>
      </c>
    </row>
    <row r="37" ht="15.55" customHeight="1">
      <c r="A37" s="62"/>
      <c r="B37" s="85"/>
      <c r="C37" s="85"/>
      <c r="D37" s="85"/>
      <c r="E37" s="85"/>
      <c r="F37" s="221"/>
    </row>
    <row r="38" ht="12.75" customHeight="1">
      <c r="A38" s="215"/>
      <c r="B38" s="216"/>
      <c r="C38" s="217"/>
      <c r="D38" s="218"/>
      <c r="E38" s="219"/>
      <c r="F38" t="s" s="220">
        <f>IF(AND(E38="",D38=""),"",ROUND(ROUND(E38,2)*ROUND(D38,3),2))</f>
      </c>
    </row>
    <row r="39" ht="15.55" customHeight="1">
      <c r="A39" s="62"/>
      <c r="B39" s="85"/>
      <c r="C39" s="85"/>
      <c r="D39" s="85"/>
      <c r="E39" s="85"/>
      <c r="F39" s="221"/>
    </row>
    <row r="40" ht="12.75" customHeight="1">
      <c r="A40" s="215"/>
      <c r="B40" s="216"/>
      <c r="C40" s="217"/>
      <c r="D40" s="218"/>
      <c r="E40" s="219"/>
      <c r="F40" t="s" s="220">
        <f>IF(AND(E40="",D40=""),"",ROUND(ROUND(E40,2)*ROUND(D40,3),2))</f>
      </c>
    </row>
    <row r="41" ht="15.55" customHeight="1">
      <c r="A41" s="62"/>
      <c r="B41" s="85"/>
      <c r="C41" s="85"/>
      <c r="D41" s="85"/>
      <c r="E41" s="85"/>
      <c r="F41" s="221"/>
    </row>
    <row r="42" ht="12.75" customHeight="1">
      <c r="A42" s="215"/>
      <c r="B42" s="216"/>
      <c r="C42" s="217"/>
      <c r="D42" s="218"/>
      <c r="E42" s="219"/>
      <c r="F42" t="s" s="220">
        <f>IF(AND(E42="",D42=""),"",ROUND(ROUND(E42,2)*ROUND(D42,3),2))</f>
      </c>
    </row>
    <row r="43" ht="15.55" customHeight="1">
      <c r="A43" s="62"/>
      <c r="B43" s="85"/>
      <c r="C43" s="85"/>
      <c r="D43" s="85"/>
      <c r="E43" s="85"/>
      <c r="F43" s="221"/>
    </row>
    <row r="44" ht="12.75" customHeight="1">
      <c r="A44" s="215"/>
      <c r="B44" s="216"/>
      <c r="C44" s="217"/>
      <c r="D44" s="218"/>
      <c r="E44" s="219"/>
      <c r="F44" t="s" s="220">
        <f>IF(AND(E44="",D44=""),"",ROUND(ROUND(E44,2)*ROUND(D44,3),2))</f>
      </c>
    </row>
    <row r="45" ht="15.55" customHeight="1">
      <c r="A45" s="62"/>
      <c r="B45" s="85"/>
      <c r="C45" s="85"/>
      <c r="D45" s="85"/>
      <c r="E45" s="85"/>
      <c r="F45" s="221"/>
    </row>
    <row r="46" ht="12.75" customHeight="1">
      <c r="A46" s="215"/>
      <c r="B46" s="216"/>
      <c r="C46" s="217"/>
      <c r="D46" s="218"/>
      <c r="E46" s="219"/>
      <c r="F46" t="s" s="220">
        <f>IF(AND(E46="",D46=""),"",ROUND(ROUND(E46,2)*ROUND(D46,3),2))</f>
      </c>
    </row>
    <row r="47" ht="15.55" customHeight="1">
      <c r="A47" s="62"/>
      <c r="B47" s="85"/>
      <c r="C47" s="85"/>
      <c r="D47" s="85"/>
      <c r="E47" s="85"/>
      <c r="F47" s="221"/>
    </row>
    <row r="48" ht="12.75" customHeight="1">
      <c r="A48" s="215"/>
      <c r="B48" s="216"/>
      <c r="C48" s="217"/>
      <c r="D48" s="218"/>
      <c r="E48" s="219"/>
      <c r="F48" t="s" s="220">
        <f>IF(AND(E48="",D48=""),"",ROUND(ROUND(E48,2)*ROUND(D48,3),2))</f>
      </c>
    </row>
    <row r="49" ht="15.55" customHeight="1">
      <c r="A49" s="62"/>
      <c r="B49" s="85"/>
      <c r="C49" s="85"/>
      <c r="D49" s="85"/>
      <c r="E49" s="85"/>
      <c r="F49" s="221"/>
    </row>
    <row r="50" ht="12.75" customHeight="1">
      <c r="A50" s="215"/>
      <c r="B50" s="216"/>
      <c r="C50" s="217"/>
      <c r="D50" s="218"/>
      <c r="E50" s="219"/>
      <c r="F50" t="s" s="220">
        <f>IF(AND(E50="",D50=""),"",ROUND(ROUND(E50,2)*ROUND(D50,3),2))</f>
      </c>
    </row>
    <row r="51" ht="15.55" customHeight="1">
      <c r="A51" s="62"/>
      <c r="B51" s="85"/>
      <c r="C51" s="85"/>
      <c r="D51" s="85"/>
      <c r="E51" s="85"/>
      <c r="F51" s="221"/>
    </row>
    <row r="52" ht="12.75" customHeight="1">
      <c r="A52" s="215"/>
      <c r="B52" s="216"/>
      <c r="C52" s="217"/>
      <c r="D52" s="218"/>
      <c r="E52" s="219"/>
      <c r="F52" t="s" s="220">
        <f>IF(AND(E52="",D52=""),"",ROUND(ROUND(E52,2)*ROUND(D52,3),2))</f>
      </c>
    </row>
    <row r="53" ht="15.55" customHeight="1">
      <c r="A53" s="62"/>
      <c r="B53" s="85"/>
      <c r="C53" s="85"/>
      <c r="D53" s="85"/>
      <c r="E53" s="85"/>
      <c r="F53" s="221"/>
    </row>
    <row r="54" ht="12.75" customHeight="1">
      <c r="A54" s="222"/>
      <c r="B54" s="216"/>
      <c r="C54" s="217"/>
      <c r="D54" s="218"/>
      <c r="E54" s="219"/>
      <c r="F54" t="s" s="220">
        <f>IF(AND(E54="",D54=""),"",ROUND(ROUND(E54,2)*ROUND(D54,3),2))</f>
      </c>
    </row>
  </sheetData>
  <mergeCells count="1">
    <mergeCell ref="B2:F2"/>
  </mergeCells>
  <conditionalFormatting sqref="E6:F6 E8:F8 E10:F10 E12:F12 E14:F14 E16:F16 E18:F18 E20:F20 E22:F22 E24:F24 E26:F26 E28:F28 E30:F30 E32:F32 E34:F34 E36:F36 E38:F38 E40:F40 E42:F42 E44:F44 E46:F46 E48:F48 E50:F50 E52:F52 E54:F54">
    <cfRule type="cellIs" dxfId="2" priority="1" operator="lessThan" stopIfTrue="1">
      <formula>0</formula>
    </cfRule>
  </conditionalFormatting>
  <pageMargins left="0.708661" right="0.708661" top="0.748031" bottom="0.748031" header="0.314961" footer="0.314961"/>
  <pageSetup firstPageNumber="1" fitToHeight="1" fitToWidth="1" scale="100" useFirstPageNumber="0" orientation="landscape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